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7_108_OVA_JIH_DSP+DPS\05_DPS\_FINAL_DPS\VÝKAZ VÝMĚR\"/>
    </mc:Choice>
  </mc:AlternateContent>
  <bookViews>
    <workbookView xWindow="0" yWindow="0" windowWidth="11136" windowHeight="4908"/>
  </bookViews>
  <sheets>
    <sheet name="SO 02 Zpevněné plo..." sheetId="2" r:id="rId1"/>
  </sheets>
  <definedNames>
    <definedName name="_xlnm.Print_Titles" localSheetId="0">'SO 02 Zpevněné plo...'!$116:$116</definedName>
    <definedName name="_xlnm.Print_Area" localSheetId="0">'SO 02 Zpevněné plo...'!$C$4:$Q$69,'SO 02 Zpevněné plo...'!$C$75:$Q$100,'SO 02 Zpevněné plo...'!$C$106:$Q$238</definedName>
  </definedNames>
  <calcPr calcId="152511"/>
</workbook>
</file>

<file path=xl/calcChain.xml><?xml version="1.0" encoding="utf-8"?>
<calcChain xmlns="http://schemas.openxmlformats.org/spreadsheetml/2006/main">
  <c r="M209" i="2" l="1"/>
  <c r="M95" i="2" s="1"/>
  <c r="BI238" i="2"/>
  <c r="BH238" i="2"/>
  <c r="BG238" i="2"/>
  <c r="BF238" i="2"/>
  <c r="X238" i="2"/>
  <c r="X237" i="2" s="1"/>
  <c r="K97" i="2" s="1"/>
  <c r="W238" i="2"/>
  <c r="W237" i="2" s="1"/>
  <c r="H97" i="2" s="1"/>
  <c r="AD238" i="2"/>
  <c r="AD237" i="2" s="1"/>
  <c r="AB238" i="2"/>
  <c r="AB237" i="2" s="1"/>
  <c r="Z238" i="2"/>
  <c r="Z237" i="2" s="1"/>
  <c r="V238" i="2"/>
  <c r="BK238" i="2" s="1"/>
  <c r="BK237" i="2" s="1"/>
  <c r="M237" i="2" s="1"/>
  <c r="M97" i="2" s="1"/>
  <c r="BI236" i="2"/>
  <c r="BH236" i="2"/>
  <c r="BG236" i="2"/>
  <c r="BF236" i="2"/>
  <c r="X236" i="2"/>
  <c r="W236" i="2"/>
  <c r="AD236" i="2"/>
  <c r="AB236" i="2"/>
  <c r="Z236" i="2"/>
  <c r="V236" i="2"/>
  <c r="BK236" i="2" s="1"/>
  <c r="BI235" i="2"/>
  <c r="BH235" i="2"/>
  <c r="BG235" i="2"/>
  <c r="BF235" i="2"/>
  <c r="X235" i="2"/>
  <c r="W235" i="2"/>
  <c r="AD235" i="2"/>
  <c r="AB235" i="2"/>
  <c r="Z235" i="2"/>
  <c r="V235" i="2"/>
  <c r="BK235" i="2" s="1"/>
  <c r="BI234" i="2"/>
  <c r="BH234" i="2"/>
  <c r="BG234" i="2"/>
  <c r="BF234" i="2"/>
  <c r="X234" i="2"/>
  <c r="W234" i="2"/>
  <c r="AD234" i="2"/>
  <c r="AB234" i="2"/>
  <c r="Z234" i="2"/>
  <c r="V234" i="2"/>
  <c r="BK234" i="2" s="1"/>
  <c r="BI233" i="2"/>
  <c r="BH233" i="2"/>
  <c r="BG233" i="2"/>
  <c r="BF233" i="2"/>
  <c r="X233" i="2"/>
  <c r="W233" i="2"/>
  <c r="AD233" i="2"/>
  <c r="AB233" i="2"/>
  <c r="Z233" i="2"/>
  <c r="V233" i="2"/>
  <c r="BK233" i="2" s="1"/>
  <c r="BI232" i="2"/>
  <c r="BH232" i="2"/>
  <c r="BG232" i="2"/>
  <c r="BF232" i="2"/>
  <c r="X232" i="2"/>
  <c r="W232" i="2"/>
  <c r="AD232" i="2"/>
  <c r="AB232" i="2"/>
  <c r="Z232" i="2"/>
  <c r="V232" i="2"/>
  <c r="BK232" i="2" s="1"/>
  <c r="BI231" i="2"/>
  <c r="BH231" i="2"/>
  <c r="BG231" i="2"/>
  <c r="BF231" i="2"/>
  <c r="X231" i="2"/>
  <c r="W231" i="2"/>
  <c r="AD231" i="2"/>
  <c r="AB231" i="2"/>
  <c r="Z231" i="2"/>
  <c r="V231" i="2"/>
  <c r="BK231" i="2" s="1"/>
  <c r="BI230" i="2"/>
  <c r="BH230" i="2"/>
  <c r="BG230" i="2"/>
  <c r="BF230" i="2"/>
  <c r="X230" i="2"/>
  <c r="W230" i="2"/>
  <c r="AD230" i="2"/>
  <c r="AB230" i="2"/>
  <c r="Z230" i="2"/>
  <c r="V230" i="2"/>
  <c r="BK230" i="2" s="1"/>
  <c r="BI229" i="2"/>
  <c r="BH229" i="2"/>
  <c r="BG229" i="2"/>
  <c r="BF229" i="2"/>
  <c r="X229" i="2"/>
  <c r="W229" i="2"/>
  <c r="AD229" i="2"/>
  <c r="AB229" i="2"/>
  <c r="Z229" i="2"/>
  <c r="V229" i="2"/>
  <c r="BK229" i="2" s="1"/>
  <c r="BI228" i="2"/>
  <c r="BH228" i="2"/>
  <c r="BG228" i="2"/>
  <c r="BF228" i="2"/>
  <c r="X228" i="2"/>
  <c r="W228" i="2"/>
  <c r="AD228" i="2"/>
  <c r="AB228" i="2"/>
  <c r="Z228" i="2"/>
  <c r="V228" i="2"/>
  <c r="BK228" i="2" s="1"/>
  <c r="BI227" i="2"/>
  <c r="BH227" i="2"/>
  <c r="BG227" i="2"/>
  <c r="BF227" i="2"/>
  <c r="X227" i="2"/>
  <c r="W227" i="2"/>
  <c r="AD227" i="2"/>
  <c r="AB227" i="2"/>
  <c r="Z227" i="2"/>
  <c r="V227" i="2"/>
  <c r="BK227" i="2" s="1"/>
  <c r="BI226" i="2"/>
  <c r="BH226" i="2"/>
  <c r="BG226" i="2"/>
  <c r="BF226" i="2"/>
  <c r="X226" i="2"/>
  <c r="W226" i="2"/>
  <c r="AD226" i="2"/>
  <c r="AB226" i="2"/>
  <c r="Z226" i="2"/>
  <c r="V226" i="2"/>
  <c r="BK226" i="2" s="1"/>
  <c r="BI224" i="2"/>
  <c r="BH224" i="2"/>
  <c r="BG224" i="2"/>
  <c r="BF224" i="2"/>
  <c r="X224" i="2"/>
  <c r="W224" i="2"/>
  <c r="AD224" i="2"/>
  <c r="AB224" i="2"/>
  <c r="Z224" i="2"/>
  <c r="V224" i="2"/>
  <c r="BK224" i="2" s="1"/>
  <c r="BI223" i="2"/>
  <c r="BH223" i="2"/>
  <c r="BG223" i="2"/>
  <c r="BF223" i="2"/>
  <c r="X223" i="2"/>
  <c r="W223" i="2"/>
  <c r="AD223" i="2"/>
  <c r="AB223" i="2"/>
  <c r="Z223" i="2"/>
  <c r="V223" i="2"/>
  <c r="BK223" i="2" s="1"/>
  <c r="BI222" i="2"/>
  <c r="BH222" i="2"/>
  <c r="BG222" i="2"/>
  <c r="BF222" i="2"/>
  <c r="X222" i="2"/>
  <c r="W222" i="2"/>
  <c r="AD222" i="2"/>
  <c r="AB222" i="2"/>
  <c r="Z222" i="2"/>
  <c r="V222" i="2"/>
  <c r="BK222" i="2" s="1"/>
  <c r="BI221" i="2"/>
  <c r="BH221" i="2"/>
  <c r="BG221" i="2"/>
  <c r="BF221" i="2"/>
  <c r="X221" i="2"/>
  <c r="W221" i="2"/>
  <c r="AD221" i="2"/>
  <c r="AB221" i="2"/>
  <c r="Z221" i="2"/>
  <c r="V221" i="2"/>
  <c r="BK221" i="2" s="1"/>
  <c r="BI220" i="2"/>
  <c r="BH220" i="2"/>
  <c r="BG220" i="2"/>
  <c r="BF220" i="2"/>
  <c r="X220" i="2"/>
  <c r="W220" i="2"/>
  <c r="AD220" i="2"/>
  <c r="AB220" i="2"/>
  <c r="Z220" i="2"/>
  <c r="V220" i="2"/>
  <c r="BK220" i="2" s="1"/>
  <c r="BI219" i="2"/>
  <c r="BH219" i="2"/>
  <c r="BG219" i="2"/>
  <c r="BF219" i="2"/>
  <c r="X219" i="2"/>
  <c r="W219" i="2"/>
  <c r="AD219" i="2"/>
  <c r="AB219" i="2"/>
  <c r="Z219" i="2"/>
  <c r="V219" i="2"/>
  <c r="BK219" i="2" s="1"/>
  <c r="BI218" i="2"/>
  <c r="BH218" i="2"/>
  <c r="BG218" i="2"/>
  <c r="BF218" i="2"/>
  <c r="X218" i="2"/>
  <c r="W218" i="2"/>
  <c r="AD218" i="2"/>
  <c r="AB218" i="2"/>
  <c r="Z218" i="2"/>
  <c r="V218" i="2"/>
  <c r="P218" i="2" s="1"/>
  <c r="BE218" i="2" s="1"/>
  <c r="BI216" i="2"/>
  <c r="BH216" i="2"/>
  <c r="BG216" i="2"/>
  <c r="BF216" i="2"/>
  <c r="X216" i="2"/>
  <c r="W216" i="2"/>
  <c r="AD216" i="2"/>
  <c r="AB216" i="2"/>
  <c r="Z216" i="2"/>
  <c r="V216" i="2"/>
  <c r="BK216" i="2" s="1"/>
  <c r="BI215" i="2"/>
  <c r="BH215" i="2"/>
  <c r="BG215" i="2"/>
  <c r="BF215" i="2"/>
  <c r="X215" i="2"/>
  <c r="W215" i="2"/>
  <c r="AD215" i="2"/>
  <c r="AB215" i="2"/>
  <c r="Z215" i="2"/>
  <c r="V215" i="2"/>
  <c r="P215" i="2" s="1"/>
  <c r="BE215" i="2" s="1"/>
  <c r="BI214" i="2"/>
  <c r="BH214" i="2"/>
  <c r="BG214" i="2"/>
  <c r="BF214" i="2"/>
  <c r="X214" i="2"/>
  <c r="W214" i="2"/>
  <c r="AD214" i="2"/>
  <c r="AB214" i="2"/>
  <c r="Z214" i="2"/>
  <c r="V214" i="2"/>
  <c r="BK214" i="2" s="1"/>
  <c r="BI213" i="2"/>
  <c r="BH213" i="2"/>
  <c r="BG213" i="2"/>
  <c r="BF213" i="2"/>
  <c r="X213" i="2"/>
  <c r="W213" i="2"/>
  <c r="AD213" i="2"/>
  <c r="AB213" i="2"/>
  <c r="Z213" i="2"/>
  <c r="V213" i="2"/>
  <c r="P213" i="2" s="1"/>
  <c r="BE213" i="2" s="1"/>
  <c r="BI212" i="2"/>
  <c r="BH212" i="2"/>
  <c r="BG212" i="2"/>
  <c r="BF212" i="2"/>
  <c r="X212" i="2"/>
  <c r="W212" i="2"/>
  <c r="AD212" i="2"/>
  <c r="AB212" i="2"/>
  <c r="Z212" i="2"/>
  <c r="V212" i="2"/>
  <c r="BK212" i="2" s="1"/>
  <c r="BI211" i="2"/>
  <c r="BH211" i="2"/>
  <c r="BG211" i="2"/>
  <c r="BF211" i="2"/>
  <c r="X211" i="2"/>
  <c r="W211" i="2"/>
  <c r="AD211" i="2"/>
  <c r="AB211" i="2"/>
  <c r="Z211" i="2"/>
  <c r="V211" i="2"/>
  <c r="P211" i="2" s="1"/>
  <c r="BE211" i="2" s="1"/>
  <c r="K95" i="2"/>
  <c r="H95" i="2"/>
  <c r="BI200" i="2"/>
  <c r="BH200" i="2"/>
  <c r="BG200" i="2"/>
  <c r="BF200" i="2"/>
  <c r="X200" i="2"/>
  <c r="X199" i="2" s="1"/>
  <c r="K94" i="2" s="1"/>
  <c r="W200" i="2"/>
  <c r="W199" i="2" s="1"/>
  <c r="H94" i="2" s="1"/>
  <c r="AD200" i="2"/>
  <c r="AD199" i="2" s="1"/>
  <c r="AB200" i="2"/>
  <c r="AB199" i="2" s="1"/>
  <c r="Z200" i="2"/>
  <c r="Z199" i="2" s="1"/>
  <c r="V200" i="2"/>
  <c r="BK200" i="2" s="1"/>
  <c r="BK199" i="2" s="1"/>
  <c r="M199" i="2" s="1"/>
  <c r="M94" i="2" s="1"/>
  <c r="BI198" i="2"/>
  <c r="BH198" i="2"/>
  <c r="BG198" i="2"/>
  <c r="BF198" i="2"/>
  <c r="X198" i="2"/>
  <c r="W198" i="2"/>
  <c r="AD198" i="2"/>
  <c r="AB198" i="2"/>
  <c r="Z198" i="2"/>
  <c r="V198" i="2"/>
  <c r="BK198" i="2" s="1"/>
  <c r="BI187" i="2"/>
  <c r="BH187" i="2"/>
  <c r="BG187" i="2"/>
  <c r="BF187" i="2"/>
  <c r="X187" i="2"/>
  <c r="W187" i="2"/>
  <c r="AD187" i="2"/>
  <c r="AB187" i="2"/>
  <c r="Z187" i="2"/>
  <c r="V187" i="2"/>
  <c r="P187" i="2" s="1"/>
  <c r="BE187" i="2" s="1"/>
  <c r="BI176" i="2"/>
  <c r="BH176" i="2"/>
  <c r="BG176" i="2"/>
  <c r="BF176" i="2"/>
  <c r="X176" i="2"/>
  <c r="W176" i="2"/>
  <c r="AD176" i="2"/>
  <c r="AB176" i="2"/>
  <c r="Z176" i="2"/>
  <c r="V176" i="2"/>
  <c r="BK176" i="2" s="1"/>
  <c r="BI174" i="2"/>
  <c r="BH174" i="2"/>
  <c r="BG174" i="2"/>
  <c r="BF174" i="2"/>
  <c r="X174" i="2"/>
  <c r="W174" i="2"/>
  <c r="AD174" i="2"/>
  <c r="AB174" i="2"/>
  <c r="Z174" i="2"/>
  <c r="V174" i="2"/>
  <c r="P174" i="2" s="1"/>
  <c r="BE174" i="2" s="1"/>
  <c r="BI169" i="2"/>
  <c r="BH169" i="2"/>
  <c r="BG169" i="2"/>
  <c r="BF169" i="2"/>
  <c r="X169" i="2"/>
  <c r="W169" i="2"/>
  <c r="AD169" i="2"/>
  <c r="AB169" i="2"/>
  <c r="Z169" i="2"/>
  <c r="V169" i="2"/>
  <c r="BK169" i="2" s="1"/>
  <c r="BI167" i="2"/>
  <c r="BH167" i="2"/>
  <c r="BG167" i="2"/>
  <c r="BF167" i="2"/>
  <c r="X167" i="2"/>
  <c r="W167" i="2"/>
  <c r="AD167" i="2"/>
  <c r="AB167" i="2"/>
  <c r="Z167" i="2"/>
  <c r="V167" i="2"/>
  <c r="P167" i="2" s="1"/>
  <c r="BE167" i="2" s="1"/>
  <c r="BI165" i="2"/>
  <c r="BH165" i="2"/>
  <c r="BG165" i="2"/>
  <c r="BF165" i="2"/>
  <c r="X165" i="2"/>
  <c r="W165" i="2"/>
  <c r="AD165" i="2"/>
  <c r="AB165" i="2"/>
  <c r="Z165" i="2"/>
  <c r="V165" i="2"/>
  <c r="BK165" i="2" s="1"/>
  <c r="BI162" i="2"/>
  <c r="BH162" i="2"/>
  <c r="BG162" i="2"/>
  <c r="BF162" i="2"/>
  <c r="X162" i="2"/>
  <c r="W162" i="2"/>
  <c r="AD162" i="2"/>
  <c r="AB162" i="2"/>
  <c r="Z162" i="2"/>
  <c r="V162" i="2"/>
  <c r="BK162" i="2" s="1"/>
  <c r="BI160" i="2"/>
  <c r="BH160" i="2"/>
  <c r="BG160" i="2"/>
  <c r="BF160" i="2"/>
  <c r="X160" i="2"/>
  <c r="W160" i="2"/>
  <c r="AD160" i="2"/>
  <c r="AB160" i="2"/>
  <c r="Z160" i="2"/>
  <c r="V160" i="2"/>
  <c r="P160" i="2" s="1"/>
  <c r="BE160" i="2" s="1"/>
  <c r="BI156" i="2"/>
  <c r="BH156" i="2"/>
  <c r="BG156" i="2"/>
  <c r="BF156" i="2"/>
  <c r="X156" i="2"/>
  <c r="W156" i="2"/>
  <c r="AD156" i="2"/>
  <c r="AB156" i="2"/>
  <c r="Z156" i="2"/>
  <c r="V156" i="2"/>
  <c r="BK156" i="2" s="1"/>
  <c r="BI153" i="2"/>
  <c r="BH153" i="2"/>
  <c r="BG153" i="2"/>
  <c r="BF153" i="2"/>
  <c r="X153" i="2"/>
  <c r="W153" i="2"/>
  <c r="AD153" i="2"/>
  <c r="AB153" i="2"/>
  <c r="Z153" i="2"/>
  <c r="V153" i="2"/>
  <c r="BK153" i="2" s="1"/>
  <c r="BI151" i="2"/>
  <c r="BH151" i="2"/>
  <c r="BG151" i="2"/>
  <c r="BF151" i="2"/>
  <c r="X151" i="2"/>
  <c r="W151" i="2"/>
  <c r="AD151" i="2"/>
  <c r="AB151" i="2"/>
  <c r="Z151" i="2"/>
  <c r="V151" i="2"/>
  <c r="P151" i="2" s="1"/>
  <c r="BE151" i="2" s="1"/>
  <c r="BI149" i="2"/>
  <c r="BH149" i="2"/>
  <c r="BG149" i="2"/>
  <c r="BF149" i="2"/>
  <c r="X149" i="2"/>
  <c r="W149" i="2"/>
  <c r="AD149" i="2"/>
  <c r="AB149" i="2"/>
  <c r="Z149" i="2"/>
  <c r="V149" i="2"/>
  <c r="BK149" i="2" s="1"/>
  <c r="BI147" i="2"/>
  <c r="BH147" i="2"/>
  <c r="BG147" i="2"/>
  <c r="BF147" i="2"/>
  <c r="X147" i="2"/>
  <c r="W147" i="2"/>
  <c r="AD147" i="2"/>
  <c r="AB147" i="2"/>
  <c r="Z147" i="2"/>
  <c r="V147" i="2"/>
  <c r="P147" i="2" s="1"/>
  <c r="BE147" i="2" s="1"/>
  <c r="BI137" i="2"/>
  <c r="BH137" i="2"/>
  <c r="BG137" i="2"/>
  <c r="BF137" i="2"/>
  <c r="X137" i="2"/>
  <c r="W137" i="2"/>
  <c r="AD137" i="2"/>
  <c r="AB137" i="2"/>
  <c r="Z137" i="2"/>
  <c r="V137" i="2"/>
  <c r="P137" i="2" s="1"/>
  <c r="BE137" i="2" s="1"/>
  <c r="BI129" i="2"/>
  <c r="BH129" i="2"/>
  <c r="BG129" i="2"/>
  <c r="BF129" i="2"/>
  <c r="X129" i="2"/>
  <c r="W129" i="2"/>
  <c r="AD129" i="2"/>
  <c r="AB129" i="2"/>
  <c r="Z129" i="2"/>
  <c r="V129" i="2"/>
  <c r="BK129" i="2" s="1"/>
  <c r="BI127" i="2"/>
  <c r="BH127" i="2"/>
  <c r="BG127" i="2"/>
  <c r="BF127" i="2"/>
  <c r="X127" i="2"/>
  <c r="W127" i="2"/>
  <c r="AD127" i="2"/>
  <c r="AB127" i="2"/>
  <c r="Z127" i="2"/>
  <c r="V127" i="2"/>
  <c r="P127" i="2" s="1"/>
  <c r="BE127" i="2" s="1"/>
  <c r="BI125" i="2"/>
  <c r="BH125" i="2"/>
  <c r="BG125" i="2"/>
  <c r="BF125" i="2"/>
  <c r="X125" i="2"/>
  <c r="W125" i="2"/>
  <c r="AD125" i="2"/>
  <c r="AB125" i="2"/>
  <c r="Z125" i="2"/>
  <c r="V125" i="2"/>
  <c r="BK125" i="2" s="1"/>
  <c r="BI123" i="2"/>
  <c r="BH123" i="2"/>
  <c r="BG123" i="2"/>
  <c r="BF123" i="2"/>
  <c r="X123" i="2"/>
  <c r="W123" i="2"/>
  <c r="AD123" i="2"/>
  <c r="AB123" i="2"/>
  <c r="Z123" i="2"/>
  <c r="V123" i="2"/>
  <c r="BK123" i="2" s="1"/>
  <c r="BI122" i="2"/>
  <c r="BH122" i="2"/>
  <c r="BG122" i="2"/>
  <c r="BF122" i="2"/>
  <c r="X122" i="2"/>
  <c r="W122" i="2"/>
  <c r="AD122" i="2"/>
  <c r="AB122" i="2"/>
  <c r="Z122" i="2"/>
  <c r="V122" i="2"/>
  <c r="P122" i="2" s="1"/>
  <c r="BE122" i="2" s="1"/>
  <c r="BI121" i="2"/>
  <c r="BH121" i="2"/>
  <c r="BG121" i="2"/>
  <c r="BF121" i="2"/>
  <c r="X121" i="2"/>
  <c r="W121" i="2"/>
  <c r="AD121" i="2"/>
  <c r="AB121" i="2"/>
  <c r="Z121" i="2"/>
  <c r="V121" i="2"/>
  <c r="BK121" i="2" s="1"/>
  <c r="BI120" i="2"/>
  <c r="BH120" i="2"/>
  <c r="BG120" i="2"/>
  <c r="BF120" i="2"/>
  <c r="X120" i="2"/>
  <c r="W120" i="2"/>
  <c r="AD120" i="2"/>
  <c r="AB120" i="2"/>
  <c r="Z120" i="2"/>
  <c r="V120" i="2"/>
  <c r="P120" i="2" s="1"/>
  <c r="BE120" i="2" s="1"/>
  <c r="M114" i="2"/>
  <c r="M113" i="2"/>
  <c r="F113" i="2"/>
  <c r="F111" i="2"/>
  <c r="F109" i="2"/>
  <c r="M83" i="2"/>
  <c r="M82" i="2"/>
  <c r="F82" i="2"/>
  <c r="F80" i="2"/>
  <c r="F78" i="2"/>
  <c r="F114" i="2"/>
  <c r="M111" i="2"/>
  <c r="F108" i="2"/>
  <c r="P149" i="2" l="1"/>
  <c r="BE149" i="2" s="1"/>
  <c r="P219" i="2"/>
  <c r="BE219" i="2" s="1"/>
  <c r="P236" i="2"/>
  <c r="BE236" i="2" s="1"/>
  <c r="P121" i="2"/>
  <c r="BE121" i="2" s="1"/>
  <c r="P165" i="2"/>
  <c r="BE165" i="2" s="1"/>
  <c r="BK211" i="2"/>
  <c r="AB210" i="2"/>
  <c r="W210" i="2"/>
  <c r="H96" i="2" s="1"/>
  <c r="P212" i="2"/>
  <c r="BE212" i="2" s="1"/>
  <c r="P228" i="2"/>
  <c r="BE228" i="2" s="1"/>
  <c r="P125" i="2"/>
  <c r="BE125" i="2" s="1"/>
  <c r="P156" i="2"/>
  <c r="BE156" i="2" s="1"/>
  <c r="P176" i="2"/>
  <c r="BE176" i="2" s="1"/>
  <c r="BK215" i="2"/>
  <c r="P216" i="2"/>
  <c r="BE216" i="2" s="1"/>
  <c r="P223" i="2"/>
  <c r="BE223" i="2" s="1"/>
  <c r="P232" i="2"/>
  <c r="BE232" i="2" s="1"/>
  <c r="H35" i="2"/>
  <c r="H37" i="2"/>
  <c r="P123" i="2"/>
  <c r="BE123" i="2" s="1"/>
  <c r="Z124" i="2"/>
  <c r="AD124" i="2"/>
  <c r="X124" i="2"/>
  <c r="K90" i="2" s="1"/>
  <c r="P129" i="2"/>
  <c r="BE129" i="2" s="1"/>
  <c r="P153" i="2"/>
  <c r="BE153" i="2" s="1"/>
  <c r="P162" i="2"/>
  <c r="BE162" i="2" s="1"/>
  <c r="Z164" i="2"/>
  <c r="Z155" i="2" s="1"/>
  <c r="Z146" i="2" s="1"/>
  <c r="AD164" i="2"/>
  <c r="AD155" i="2" s="1"/>
  <c r="AD146" i="2" s="1"/>
  <c r="X164" i="2"/>
  <c r="K93" i="2" s="1"/>
  <c r="P169" i="2"/>
  <c r="BE169" i="2" s="1"/>
  <c r="P198" i="2"/>
  <c r="BE198" i="2" s="1"/>
  <c r="P200" i="2"/>
  <c r="BE200" i="2" s="1"/>
  <c r="Z210" i="2"/>
  <c r="AD210" i="2"/>
  <c r="X210" i="2"/>
  <c r="K96" i="2" s="1"/>
  <c r="BK213" i="2"/>
  <c r="P214" i="2"/>
  <c r="BE214" i="2" s="1"/>
  <c r="BK218" i="2"/>
  <c r="P221" i="2"/>
  <c r="BE221" i="2" s="1"/>
  <c r="P226" i="2"/>
  <c r="BE226" i="2" s="1"/>
  <c r="P230" i="2"/>
  <c r="BE230" i="2" s="1"/>
  <c r="P234" i="2"/>
  <c r="BE234" i="2" s="1"/>
  <c r="P238" i="2"/>
  <c r="BE238" i="2" s="1"/>
  <c r="F77" i="2"/>
  <c r="F83" i="2"/>
  <c r="BK120" i="2"/>
  <c r="BK122" i="2"/>
  <c r="BK127" i="2"/>
  <c r="BK137" i="2"/>
  <c r="BK147" i="2"/>
  <c r="BK151" i="2"/>
  <c r="BK160" i="2"/>
  <c r="BK167" i="2"/>
  <c r="BK174" i="2"/>
  <c r="BK187" i="2"/>
  <c r="M80" i="2"/>
  <c r="H34" i="2"/>
  <c r="M34" i="2"/>
  <c r="H36" i="2"/>
  <c r="AB124" i="2"/>
  <c r="W124" i="2"/>
  <c r="H90" i="2" s="1"/>
  <c r="AB164" i="2"/>
  <c r="AB155" i="2" s="1"/>
  <c r="AB146" i="2" s="1"/>
  <c r="W164" i="2"/>
  <c r="H93" i="2" s="1"/>
  <c r="P220" i="2"/>
  <c r="BE220" i="2" s="1"/>
  <c r="P222" i="2"/>
  <c r="BE222" i="2" s="1"/>
  <c r="P224" i="2"/>
  <c r="BE224" i="2" s="1"/>
  <c r="P227" i="2"/>
  <c r="BE227" i="2" s="1"/>
  <c r="P229" i="2"/>
  <c r="BE229" i="2" s="1"/>
  <c r="P231" i="2"/>
  <c r="BE231" i="2" s="1"/>
  <c r="P233" i="2"/>
  <c r="BE233" i="2" s="1"/>
  <c r="P235" i="2"/>
  <c r="BE235" i="2" s="1"/>
  <c r="Z119" i="2" l="1"/>
  <c r="AB119" i="2"/>
  <c r="AB118" i="2" s="1"/>
  <c r="AB117" i="2" s="1"/>
  <c r="AD119" i="2"/>
  <c r="AD118" i="2" s="1"/>
  <c r="AD117" i="2" s="1"/>
  <c r="Z118" i="2"/>
  <c r="Z117" i="2" s="1"/>
  <c r="BK210" i="2"/>
  <c r="M210" i="2" s="1"/>
  <c r="M96" i="2" s="1"/>
  <c r="BK124" i="2"/>
  <c r="M124" i="2" s="1"/>
  <c r="M90" i="2" s="1"/>
  <c r="H33" i="2"/>
  <c r="BK164" i="2"/>
  <c r="M164" i="2" s="1"/>
  <c r="M93" i="2" s="1"/>
  <c r="X155" i="2"/>
  <c r="M33" i="2"/>
  <c r="W155" i="2"/>
  <c r="BK155" i="2" l="1"/>
  <c r="K92" i="2"/>
  <c r="X146" i="2"/>
  <c r="H92" i="2"/>
  <c r="W146" i="2"/>
  <c r="M155" i="2" l="1"/>
  <c r="M92" i="2" s="1"/>
  <c r="BK146" i="2"/>
  <c r="K91" i="2"/>
  <c r="X119" i="2"/>
  <c r="H91" i="2"/>
  <c r="W119" i="2"/>
  <c r="M146" i="2" l="1"/>
  <c r="M91" i="2" s="1"/>
  <c r="BK119" i="2"/>
  <c r="X118" i="2"/>
  <c r="K89" i="2"/>
  <c r="W118" i="2"/>
  <c r="H89" i="2"/>
  <c r="BK118" i="2" l="1"/>
  <c r="M119" i="2"/>
  <c r="M89" i="2" s="1"/>
  <c r="K88" i="2"/>
  <c r="X117" i="2"/>
  <c r="K87" i="2" s="1"/>
  <c r="M29" i="2" s="1"/>
  <c r="W117" i="2"/>
  <c r="H87" i="2" s="1"/>
  <c r="M28" i="2" s="1"/>
  <c r="H88" i="2"/>
  <c r="BK117" i="2" l="1"/>
  <c r="M117" i="2" s="1"/>
  <c r="M87" i="2" s="1"/>
  <c r="L100" i="2" s="1"/>
  <c r="M118" i="2"/>
  <c r="M88" i="2" s="1"/>
  <c r="M27" i="2" l="1"/>
  <c r="M31" i="2" s="1"/>
  <c r="L39" i="2" l="1"/>
</calcChain>
</file>

<file path=xl/sharedStrings.xml><?xml version="1.0" encoding="utf-8"?>
<sst xmlns="http://schemas.openxmlformats.org/spreadsheetml/2006/main" count="1361" uniqueCount="338">
  <si>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</si>
  <si>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</si>
  <si>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</si>
  <si>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</si>
  <si>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</si>
  <si>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</si>
  <si>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21</t>
  </si>
  <si>
    <t>15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</si>
  <si>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</si>
  <si>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</si>
  <si>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</si>
  <si>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</si>
  <si>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</si>
  <si>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</si>
  <si>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</si>
  <si>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</si>
  <si>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</si>
  <si>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DIČ:</t>
  </si>
  <si>
    <t>Zhotovitel:</t>
  </si>
  <si>
    <t>Projektant:</t>
  </si>
  <si>
    <t>Ing.Petr Bělák</t>
  </si>
  <si>
    <t>Zpracovatel:</t>
  </si>
  <si>
    <t>PRIVAT Projekt Hlučín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</si>
  <si>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</si>
  <si>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</si>
  <si>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</si>
  <si>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</si>
  <si>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</si>
  <si>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</si>
  <si>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</si>
  <si>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</si>
  <si>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</si>
  <si>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</si>
  <si>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</si>
  <si>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</si>
  <si>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</si>
  <si>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</si>
  <si>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</si>
  <si>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</si>
  <si>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</si>
  <si>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</si>
  <si>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</si>
  <si>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</si>
  <si>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</si>
  <si>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</si>
  <si>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</si>
  <si>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</si>
  <si>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{e684746d-d603-47fa-9846-c3a18cb8c48c}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</si>
  <si>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</si>
  <si>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</si>
  <si>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</si>
  <si>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</si>
  <si>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</si>
  <si>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</si>
  <si>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</si>
  <si>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</si>
  <si>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</si>
  <si>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</si>
  <si>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</si>
  <si>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</si>
  <si>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</si>
  <si>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</si>
  <si>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</si>
  <si>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</si>
  <si>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</si>
  <si>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</si>
  <si>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</si>
  <si>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  15 - Zemní práce - zajištění výkopu, násypu a svahu</t>
  </si>
  <si>
    <t xml:space="preserve">        16 - Zemní práce - přemístění výkopku</t>
  </si>
  <si>
    <t xml:space="preserve">          17 - Zemní práce - konstrukce ze zemin</t>
  </si>
  <si>
    <t xml:space="preserve">    4 - Vodorovné konstrukce</t>
  </si>
  <si>
    <t xml:space="preserve">      87 - Potrubí z trub plastických a skleněných</t>
  </si>
  <si>
    <t xml:space="preserve">    8 - Trubní vedení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</si>
  <si>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</si>
  <si>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</si>
  <si>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</si>
  <si>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</si>
  <si>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</si>
  <si>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</si>
  <si>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</si>
  <si>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</si>
  <si>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</si>
  <si>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</si>
  <si>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</si>
  <si>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</si>
  <si>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</si>
  <si>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</si>
  <si>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</si>
  <si>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</si>
  <si>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</si>
  <si>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</si>
  <si>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</si>
  <si>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</si>
  <si>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</si>
  <si>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1111111</t>
  </si>
  <si>
    <t>Vytýčení stavby</t>
  </si>
  <si>
    <t>4</t>
  </si>
  <si>
    <t>-2083062704</t>
  </si>
  <si>
    <t>1111117</t>
  </si>
  <si>
    <t>Dokumentace skutečného provedení</t>
  </si>
  <si>
    <t>-890061322</t>
  </si>
  <si>
    <t>3</t>
  </si>
  <si>
    <t>1111118</t>
  </si>
  <si>
    <t>-804875914</t>
  </si>
  <si>
    <t>111112</t>
  </si>
  <si>
    <t>Vytýčení stávajících sítí</t>
  </si>
  <si>
    <t>-1546443943</t>
  </si>
  <si>
    <t>5</t>
  </si>
  <si>
    <t>132201101</t>
  </si>
  <si>
    <t>Hloubení rýh š do 600 mm v hornině tř. 3 objemu do 100 m3</t>
  </si>
  <si>
    <t>m3</t>
  </si>
  <si>
    <t>298499495</t>
  </si>
  <si>
    <t>50,00*0,60*1,05      "    dle TZ</t>
  </si>
  <si>
    <t>VV</t>
  </si>
  <si>
    <t>6</t>
  </si>
  <si>
    <t>132201109</t>
  </si>
  <si>
    <t>Příplatek za lepivost k hloubení rýh š do 600 mm v hornině tř. 3</t>
  </si>
  <si>
    <t>-917858169</t>
  </si>
  <si>
    <t>31,50*0,20</t>
  </si>
  <si>
    <t>7</t>
  </si>
  <si>
    <t>132201202</t>
  </si>
  <si>
    <t>Hloubení rýh š do 2000 mm v hornině tř. 3 objemu do 1000 m3</t>
  </si>
  <si>
    <t>-892223121</t>
  </si>
  <si>
    <t>50,00*0,80*1,50    "     dle TZ</t>
  </si>
  <si>
    <t>20,00*1,00*2,55    "     dtto</t>
  </si>
  <si>
    <t>5,10*1,00*2,30      "    1 - 1, DN200</t>
  </si>
  <si>
    <t>4,50*1,00*1,50     "    1 -1     dtto</t>
  </si>
  <si>
    <t>8,20*0,80*0,70     "     1 - 1   DN150</t>
  </si>
  <si>
    <t>22,80*0,80*1,80   "    1 - 2    DN150</t>
  </si>
  <si>
    <t>Součet</t>
  </si>
  <si>
    <t>8</t>
  </si>
  <si>
    <t>132201209</t>
  </si>
  <si>
    <t>Příplatek za lepivost k hloubení rýh š do 2000 mm v hornině tř. 3</t>
  </si>
  <si>
    <t>-1011758677</t>
  </si>
  <si>
    <t>166,90*0,20     "   lepivost z 20% množství</t>
  </si>
  <si>
    <t>9</t>
  </si>
  <si>
    <t>151101101</t>
  </si>
  <si>
    <t>m2</t>
  </si>
  <si>
    <t>-1841226871</t>
  </si>
  <si>
    <t>100,00*1,40*2       "     dle TZ délka a výška průměrná</t>
  </si>
  <si>
    <t>10</t>
  </si>
  <si>
    <t>151101111</t>
  </si>
  <si>
    <t>813351817</t>
  </si>
  <si>
    <t>11</t>
  </si>
  <si>
    <t>151821112</t>
  </si>
  <si>
    <t>-334763163</t>
  </si>
  <si>
    <t>12</t>
  </si>
  <si>
    <t>151821212</t>
  </si>
  <si>
    <t>-1717007560</t>
  </si>
  <si>
    <t>13</t>
  </si>
  <si>
    <t>161101101</t>
  </si>
  <si>
    <t>433849431</t>
  </si>
  <si>
    <t>33,50        "       do 60 cm š,</t>
  </si>
  <si>
    <t>166,90*0,50    "   přes 60-200cm š.rýhy</t>
  </si>
  <si>
    <t>14</t>
  </si>
  <si>
    <t>162701105</t>
  </si>
  <si>
    <t>Vodorovné přemístění do 10000 m výkopku/sypaniny z horniny tř. 1 až 4</t>
  </si>
  <si>
    <t>-1132097912</t>
  </si>
  <si>
    <t>31,50+166,90</t>
  </si>
  <si>
    <t>162701109</t>
  </si>
  <si>
    <t>Příplatek k vodorovnému přemístění výkopku/sypaniny z horniny tř. 1 až 4 ZKD 1000 m přes 10000 m</t>
  </si>
  <si>
    <t>-1500588422</t>
  </si>
  <si>
    <t>(31,50+166,90)*5     " skládka do 15 km</t>
  </si>
  <si>
    <t>16</t>
  </si>
  <si>
    <t>171201201</t>
  </si>
  <si>
    <t>-578891898</t>
  </si>
  <si>
    <t>166,90+33,50</t>
  </si>
  <si>
    <t>17</t>
  </si>
  <si>
    <t>171201211</t>
  </si>
  <si>
    <t>Poplatek za uložení odpadu ze sypaniny na skládce (skládkovné)</t>
  </si>
  <si>
    <t>t</t>
  </si>
  <si>
    <t>1426440153</t>
  </si>
  <si>
    <t>200,40*1,800</t>
  </si>
  <si>
    <t>18</t>
  </si>
  <si>
    <t>174101101</t>
  </si>
  <si>
    <t>Zásyp jam, šachet rýh nebo kolem objektů sypaninou se zhutněním</t>
  </si>
  <si>
    <t>-802694543</t>
  </si>
  <si>
    <t>166,90+33,50       "     výkop celkem</t>
  </si>
  <si>
    <t>-  57,46                   "    odpočet obsyp potrubí celkem</t>
  </si>
  <si>
    <t xml:space="preserve">-12,44                    "      odpočet lože pod potrubím    </t>
  </si>
  <si>
    <t>19</t>
  </si>
  <si>
    <t>M</t>
  </si>
  <si>
    <t>583439590</t>
  </si>
  <si>
    <t>-288263537</t>
  </si>
  <si>
    <t>130,50*1,800     "  hmotnost zásypu ŠD</t>
  </si>
  <si>
    <t>20</t>
  </si>
  <si>
    <t>175111101</t>
  </si>
  <si>
    <t>Obsypání potrubí ručně sypaninou bez prohození, uloženou do 3 m</t>
  </si>
  <si>
    <t>337073018</t>
  </si>
  <si>
    <t>50,00*0,60*0,45      "    dle TZ</t>
  </si>
  <si>
    <t>50,00*0,80*0,45    "     dle TZ</t>
  </si>
  <si>
    <t>20,00*1,00*0,50    "     dtto</t>
  </si>
  <si>
    <t>5,10*1,00*0,50      "    1 - 1, DN200</t>
  </si>
  <si>
    <t>4,50*1,00*0,50     "    1 -1     dtto</t>
  </si>
  <si>
    <t>-9,60*3,46*0,01  "   odpočet vytlačené m3 potrubím</t>
  </si>
  <si>
    <t>8,20*0,80*0,45     "     1 - 1   DN150</t>
  </si>
  <si>
    <t>22,80*0,80*0,45"    1 - 2    DN150</t>
  </si>
  <si>
    <t>57,128*0,50     "     pro ruční a strojní obsyp 50% z celkového množství</t>
  </si>
  <si>
    <t>175151101</t>
  </si>
  <si>
    <t>Obsypání potrubí strojně sypaninou bez prohození, uloženou do 3 m</t>
  </si>
  <si>
    <t>-2120457679</t>
  </si>
  <si>
    <t>22</t>
  </si>
  <si>
    <t>583313450</t>
  </si>
  <si>
    <t>1234766615</t>
  </si>
  <si>
    <t>23</t>
  </si>
  <si>
    <t>451572111</t>
  </si>
  <si>
    <t>Lože pod potrubí otevřený výkop z kameniva drobného těženého</t>
  </si>
  <si>
    <t>4397352</t>
  </si>
  <si>
    <t>50,00*0,60*0,10    "    dle TZ</t>
  </si>
  <si>
    <t>50,00*0,80*0,10    "     dle TZ</t>
  </si>
  <si>
    <t>20,00*1,00*0,10    "     dtto</t>
  </si>
  <si>
    <t>5,10*1,00*0,10    "    1 - 1, DN200</t>
  </si>
  <si>
    <t>4,50*1,00*0,10     "    1 -1     dtto</t>
  </si>
  <si>
    <t>8,20*0,80*0,10     "     1 - 1   DN150</t>
  </si>
  <si>
    <t>22,80*0,80*0,10   "    1 - 2    DN150</t>
  </si>
  <si>
    <t>24</t>
  </si>
  <si>
    <t>871315221</t>
  </si>
  <si>
    <t>Kanalizační potrubí z tvrdého PVC jednovrstvé tuhost třídy SN8 DN 160</t>
  </si>
  <si>
    <t>m</t>
  </si>
  <si>
    <t>1147032845</t>
  </si>
  <si>
    <t>25</t>
  </si>
  <si>
    <t>871355221</t>
  </si>
  <si>
    <t>Kanalizační potrubí z tvrdého PVC jednovrstvé tuhost třídy SN8 DN 200</t>
  </si>
  <si>
    <t>-1601402176</t>
  </si>
  <si>
    <t>26</t>
  </si>
  <si>
    <t>87700002</t>
  </si>
  <si>
    <t>Montáž průchodky na DN 300 potrubí</t>
  </si>
  <si>
    <t>ks</t>
  </si>
  <si>
    <t>2100235696</t>
  </si>
  <si>
    <t>27</t>
  </si>
  <si>
    <t>FAS 250-150</t>
  </si>
  <si>
    <t>-175563737</t>
  </si>
  <si>
    <t>28</t>
  </si>
  <si>
    <t>87700001</t>
  </si>
  <si>
    <t>-1629268499</t>
  </si>
  <si>
    <t>29</t>
  </si>
  <si>
    <t>877310310</t>
  </si>
  <si>
    <t>Montáž kolen na potrubí z PP trub hladkých plnostěnných DN 150</t>
  </si>
  <si>
    <t>kus</t>
  </si>
  <si>
    <t>-1935410540</t>
  </si>
  <si>
    <t>15+10+15+15</t>
  </si>
  <si>
    <t>30</t>
  </si>
  <si>
    <t>KK 16015</t>
  </si>
  <si>
    <t>Koleno na potrubí KG PVC Hladké DN 150/15 st., SN 8</t>
  </si>
  <si>
    <t>-1373533393</t>
  </si>
  <si>
    <t>31</t>
  </si>
  <si>
    <t>KK16030</t>
  </si>
  <si>
    <t>Koleno na potrubí KG PVC Hladké DN 160/30 st., SN 8</t>
  </si>
  <si>
    <t>1608865941</t>
  </si>
  <si>
    <t>32</t>
  </si>
  <si>
    <t>KK16045</t>
  </si>
  <si>
    <t>Koleno na potrubí KG PVC Hladké DN 160/45 st., SN 8</t>
  </si>
  <si>
    <t>-1948507572</t>
  </si>
  <si>
    <t>33</t>
  </si>
  <si>
    <t>KK15067</t>
  </si>
  <si>
    <t>Koleno na potrubí KG PVC Hladké DN 160/60 st., SN 8</t>
  </si>
  <si>
    <t>-394066021</t>
  </si>
  <si>
    <t>34</t>
  </si>
  <si>
    <t>877310320</t>
  </si>
  <si>
    <t>Montáž odboček na potrubí z PP trub hladkých plnostěnných DN 150</t>
  </si>
  <si>
    <t>947599146</t>
  </si>
  <si>
    <t>35</t>
  </si>
  <si>
    <t>KO16045</t>
  </si>
  <si>
    <t>Odbočná tvarovka DN150/150-45st.</t>
  </si>
  <si>
    <t>12124701</t>
  </si>
  <si>
    <t>36</t>
  </si>
  <si>
    <t>877310330</t>
  </si>
  <si>
    <t>Montáž spojek na potrubí z PP trub hladkých plnostěnných DN 150</t>
  </si>
  <si>
    <t>1356798131</t>
  </si>
  <si>
    <t>37</t>
  </si>
  <si>
    <t>KHD160</t>
  </si>
  <si>
    <t>Přesuvka DN150</t>
  </si>
  <si>
    <t>-381489450</t>
  </si>
  <si>
    <t>38</t>
  </si>
  <si>
    <t>877350320</t>
  </si>
  <si>
    <t>Montáž odboček na potrubí z PP trub hladkých plnostěnných DN 200</t>
  </si>
  <si>
    <t>1158077824</t>
  </si>
  <si>
    <t>39</t>
  </si>
  <si>
    <t>KO200/160-45</t>
  </si>
  <si>
    <t>Odbočná tvarovka DN200/150-45st.</t>
  </si>
  <si>
    <t>744761192</t>
  </si>
  <si>
    <t>40</t>
  </si>
  <si>
    <t>877350330</t>
  </si>
  <si>
    <t>Montáž spojek na potrubí z PP trub hladkých plnostěnných DN 200</t>
  </si>
  <si>
    <t>1417685184</t>
  </si>
  <si>
    <t>41</t>
  </si>
  <si>
    <t>KR160/200</t>
  </si>
  <si>
    <t>Redukce DN 200/150</t>
  </si>
  <si>
    <t>1888125020</t>
  </si>
  <si>
    <t>42</t>
  </si>
  <si>
    <t>894812358</t>
  </si>
  <si>
    <t>Revizní a čistící šachta z PP DN 600 poklop litinový do 12,5 t s betonovým prstencem a adaptérem a těsněním dna a roury</t>
  </si>
  <si>
    <t>-650795272</t>
  </si>
  <si>
    <t>43</t>
  </si>
  <si>
    <t>S200600T</t>
  </si>
  <si>
    <t>1035409024</t>
  </si>
  <si>
    <t>44</t>
  </si>
  <si>
    <t>RS6002</t>
  </si>
  <si>
    <t>1323460722</t>
  </si>
  <si>
    <t>45</t>
  </si>
  <si>
    <t>894812339</t>
  </si>
  <si>
    <t>Příplatek k rourám revizní a čistící šachty z PP DN 600 za uříznutí šachtové roury</t>
  </si>
  <si>
    <t>2018705609</t>
  </si>
  <si>
    <t>46</t>
  </si>
  <si>
    <t>892362121</t>
  </si>
  <si>
    <t>Tlaková zkouška vzduchem potrubí DN 250 těsnícím vakem ucpávkovým</t>
  </si>
  <si>
    <t>úsek</t>
  </si>
  <si>
    <t>-2094962759</t>
  </si>
  <si>
    <t>47</t>
  </si>
  <si>
    <t>892372121</t>
  </si>
  <si>
    <t>Tlaková zkouška vzduchem potrubí DN 300 těsnícím vakem ucpávkovým</t>
  </si>
  <si>
    <t>-356989385</t>
  </si>
  <si>
    <t>48</t>
  </si>
  <si>
    <t>998276101</t>
  </si>
  <si>
    <t>Přesun hmot pro trubní vedení z trub z plastických hmot otevřený výkop</t>
  </si>
  <si>
    <t>757789929</t>
  </si>
  <si>
    <t>kpl</t>
  </si>
  <si>
    <t>verze 4</t>
  </si>
  <si>
    <t>SO 02 - Zpevněné plochy-odvodnění</t>
  </si>
  <si>
    <t>kamenivo drcené hrubé přírodní, frakce 32-63</t>
  </si>
  <si>
    <t>kamenivo těžené drobné tříděné (žlutý písek) frakce 0-4</t>
  </si>
  <si>
    <t>Zaměření skutečného provedení stavby</t>
  </si>
  <si>
    <t>25    "    přesuvek DN 150</t>
  </si>
  <si>
    <t>Uložení sypaniny na skládku</t>
  </si>
  <si>
    <t>SMO MO Ostrava-Jih, Ostrava Hrabůvka</t>
  </si>
  <si>
    <t>20.5.2018</t>
  </si>
  <si>
    <t>Svislé přemístění výkopku z horniny tř. 1 až 4 hl. výkopu do 2,5 m</t>
  </si>
  <si>
    <t>Zřízení příložného pažení a rozepření stěn rýh hl. do 2 m</t>
  </si>
  <si>
    <t>Odstranění příložného pažení a rozepření stěn rýh hl. do 2 m</t>
  </si>
  <si>
    <t>Osazení a odstranění pažícího boxu středního hl. výkopu do 3,5 m š do 2,5 m</t>
  </si>
  <si>
    <t>20*2*2,40      "     dle TZ délka a prům. výška</t>
  </si>
  <si>
    <t>Příplatek k pažícímu boxu střednímu hl. výkopu do 3,5 m š do 2,5 m za první a ZKD den zapažení</t>
  </si>
  <si>
    <t>20*2*2,40 *5     "     dle TZ délka a prům. výška, na 5 dnů</t>
  </si>
  <si>
    <t>Průchodka i integrovaným kulovým klouben DN160</t>
  </si>
  <si>
    <t xml:space="preserve">Navrtávka kanal. potrubí DN300, vývrt DN200 </t>
  </si>
  <si>
    <t>Šachtové dno Wavin Tegra DN600, průtočné 90st lomené DN200 PVC KG včetně poklopu BEGU 600, B125 dle spedifikace</t>
  </si>
  <si>
    <t>Šachtová roura 2000mm Wavin Tegra DN600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</si>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</sst>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3366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7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8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9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10" xfId="0" applyNumberFormat="1" applyFont="1" applyBorder="1" applyAlignment="1"/>
    <xf numFmtId="166" fontId="22" fillId="0" borderId="10" xfId="0" applyNumberFormat="1" applyFont="1" applyBorder="1" applyAlignment="1"/>
    <xf numFmtId="166" fontId="22" fillId="0" borderId="11" xfId="0" applyNumberFormat="1" applyFont="1" applyBorder="1" applyAlignment="1"/>
    <xf numFmtId="4" fontId="23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9" fillId="0" borderId="5" xfId="0" applyFont="1" applyBorder="1" applyAlignment="1"/>
    <xf numFmtId="0" fontId="9" fillId="0" borderId="12" xfId="0" applyFont="1" applyBorder="1" applyAlignment="1"/>
    <xf numFmtId="4" fontId="9" fillId="0" borderId="0" xfId="0" applyNumberFormat="1" applyFont="1" applyBorder="1" applyAlignment="1"/>
    <xf numFmtId="166" fontId="9" fillId="0" borderId="0" xfId="0" applyNumberFormat="1" applyFont="1" applyBorder="1" applyAlignment="1"/>
    <xf numFmtId="166" fontId="9" fillId="0" borderId="13" xfId="0" applyNumberFormat="1" applyFont="1" applyBorder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23" xfId="0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>
      <alignment vertical="center"/>
    </xf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9" fillId="0" borderId="15" xfId="0" applyNumberFormat="1" applyFont="1" applyBorder="1" applyAlignment="1"/>
    <xf numFmtId="4" fontId="9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0" fontId="12" fillId="2" borderId="0" xfId="1" applyFont="1" applyFill="1" applyAlignment="1" applyProtection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25" fillId="0" borderId="23" xfId="0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0" fontId="0" fillId="0" borderId="23" xfId="0" applyBorder="1" applyAlignment="1" applyProtection="1">
      <alignment horizontal="left" vertical="center" wrapText="1"/>
      <protection locked="0"/>
    </xf>
    <xf numFmtId="0" fontId="2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19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19" fillId="4" borderId="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N239"/>
  <sheetViews>
    <sheetView showGridLines="0" tabSelected="1" workbookViewId="0">
      <pane ySplit="1" topLeftCell="A2" activePane="bottomLeft" state="frozen"/>
      <selection pane="bottomLeft" activeCell="M238" sqref="M238:O238"/>
    </sheetView>
  </sheetViews>
  <sheetFormatPr defaultRowHeight="12" x14ac:dyDescent="0.3"/>
  <cols>
    <col min="1" max="1" width="8.28515625" customWidth="1"/>
    <col min="2" max="2" width="1.7109375" customWidth="1"/>
    <col min="3" max="4" width="3.85546875" customWidth="1"/>
    <col min="5" max="5" width="14.85546875" customWidth="1"/>
    <col min="6" max="7" width="22.85546875" customWidth="1"/>
    <col min="8" max="10" width="6.85546875" customWidth="1"/>
    <col min="11" max="12" width="10.85546875" customWidth="1"/>
    <col min="13" max="15" width="3.85546875" customWidth="1"/>
    <col min="16" max="17" width="5.8554687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4"/>
      <c r="B1" s="9"/>
      <c r="C1" s="9"/>
      <c r="D1" s="10" t="s">
        <v>0</v>
      </c>
      <c r="E1" s="9"/>
      <c r="F1" s="11" t="s">
        <v>48</v>
      </c>
      <c r="G1" s="11"/>
      <c r="H1" s="150" t="s">
        <v>49</v>
      </c>
      <c r="I1" s="150"/>
      <c r="J1" s="150"/>
      <c r="K1" s="150"/>
      <c r="L1" s="11" t="s">
        <v>50</v>
      </c>
      <c r="M1" s="9"/>
      <c r="N1" s="9"/>
      <c r="O1" s="10" t="s">
        <v>51</v>
      </c>
      <c r="P1" s="9"/>
      <c r="Q1" s="9"/>
      <c r="R1" s="9"/>
      <c r="S1" s="11" t="s">
        <v>52</v>
      </c>
      <c r="T1" s="11"/>
      <c r="U1" s="54"/>
      <c r="V1" s="54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" customHeight="1" x14ac:dyDescent="0.3">
      <c r="C2" s="195" t="s">
        <v>4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151" t="s">
        <v>5</v>
      </c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T2" s="13" t="s">
        <v>47</v>
      </c>
    </row>
    <row r="3" spans="1:66" ht="6.9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53</v>
      </c>
    </row>
    <row r="4" spans="1:66" ht="36.9" customHeight="1" x14ac:dyDescent="0.3">
      <c r="B4" s="17"/>
      <c r="C4" s="173" t="s">
        <v>54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8"/>
      <c r="T4" s="19" t="s">
        <v>8</v>
      </c>
      <c r="AT4" s="13" t="s">
        <v>2</v>
      </c>
    </row>
    <row r="5" spans="1:66" ht="6.9" customHeight="1" x14ac:dyDescent="0.3">
      <c r="B5" s="17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8"/>
    </row>
    <row r="6" spans="1:66" ht="25.35" customHeight="1" x14ac:dyDescent="0.3">
      <c r="B6" s="17"/>
      <c r="C6" s="20"/>
      <c r="D6" s="23" t="s">
        <v>9</v>
      </c>
      <c r="E6" s="20"/>
      <c r="F6" s="175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20"/>
      <c r="R6" s="18"/>
    </row>
    <row r="7" spans="1:66" s="1" customFormat="1" ht="32.85" customHeight="1" x14ac:dyDescent="0.3">
      <c r="B7" s="24"/>
      <c r="C7" s="25"/>
      <c r="D7" s="22" t="s">
        <v>55</v>
      </c>
      <c r="E7" s="25"/>
      <c r="F7" s="197" t="s">
        <v>318</v>
      </c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41"/>
      <c r="R7" s="26"/>
    </row>
    <row r="8" spans="1:66" s="1" customFormat="1" ht="14.4" customHeight="1" x14ac:dyDescent="0.3">
      <c r="B8" s="24"/>
      <c r="C8" s="25"/>
      <c r="D8" s="23" t="s">
        <v>10</v>
      </c>
      <c r="E8" s="25"/>
      <c r="F8" s="21" t="s">
        <v>1</v>
      </c>
      <c r="G8" s="25"/>
      <c r="H8" s="25"/>
      <c r="I8" s="25"/>
      <c r="J8" s="25"/>
      <c r="K8" s="25"/>
      <c r="L8" s="25"/>
      <c r="M8" s="23" t="s">
        <v>11</v>
      </c>
      <c r="N8" s="25"/>
      <c r="O8" s="21" t="s">
        <v>1</v>
      </c>
      <c r="P8" s="25"/>
      <c r="Q8" s="25"/>
      <c r="R8" s="26"/>
    </row>
    <row r="9" spans="1:66" s="1" customFormat="1" ht="14.4" customHeight="1" x14ac:dyDescent="0.3">
      <c r="B9" s="24"/>
      <c r="C9" s="25"/>
      <c r="D9" s="23" t="s">
        <v>12</v>
      </c>
      <c r="E9" s="25"/>
      <c r="F9" s="21" t="s">
        <v>13</v>
      </c>
      <c r="G9" s="25"/>
      <c r="H9" s="25"/>
      <c r="I9" s="25"/>
      <c r="J9" s="25"/>
      <c r="K9" s="25"/>
      <c r="L9" s="25"/>
      <c r="M9" s="23" t="s">
        <v>14</v>
      </c>
      <c r="N9" s="25"/>
      <c r="O9" s="198" t="s">
        <v>325</v>
      </c>
      <c r="P9" s="198"/>
      <c r="Q9" s="25"/>
      <c r="R9" s="26"/>
    </row>
    <row r="10" spans="1:66" s="1" customFormat="1" ht="10.95" customHeight="1" x14ac:dyDescent="0.3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6"/>
    </row>
    <row r="11" spans="1:66" s="1" customFormat="1" ht="14.4" customHeight="1" x14ac:dyDescent="0.3">
      <c r="B11" s="24"/>
      <c r="C11" s="25"/>
      <c r="D11" s="23" t="s">
        <v>15</v>
      </c>
      <c r="E11" s="25"/>
      <c r="F11" s="25"/>
      <c r="G11" s="25"/>
      <c r="H11" s="25"/>
      <c r="I11" s="25"/>
      <c r="J11" s="25"/>
      <c r="K11" s="25"/>
      <c r="L11" s="25"/>
      <c r="M11" s="23" t="s">
        <v>16</v>
      </c>
      <c r="N11" s="25"/>
      <c r="O11" s="165" t="s">
        <v>1</v>
      </c>
      <c r="P11" s="165"/>
      <c r="Q11" s="25"/>
      <c r="R11" s="26"/>
    </row>
    <row r="12" spans="1:66" s="1" customFormat="1" ht="18" customHeight="1" x14ac:dyDescent="0.3">
      <c r="B12" s="24"/>
      <c r="C12" s="25"/>
      <c r="D12" s="25"/>
      <c r="E12" s="138" t="s">
        <v>324</v>
      </c>
      <c r="F12" s="25"/>
      <c r="G12" s="25"/>
      <c r="H12" s="25"/>
      <c r="I12" s="25"/>
      <c r="J12" s="25"/>
      <c r="K12" s="25"/>
      <c r="L12" s="25"/>
      <c r="M12" s="23" t="s">
        <v>17</v>
      </c>
      <c r="N12" s="25"/>
      <c r="O12" s="165" t="s">
        <v>1</v>
      </c>
      <c r="P12" s="165"/>
      <c r="Q12" s="25"/>
      <c r="R12" s="26"/>
    </row>
    <row r="13" spans="1:66" s="1" customFormat="1" ht="6.9" customHeight="1" x14ac:dyDescent="0.3">
      <c r="B13" s="24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6"/>
    </row>
    <row r="14" spans="1:66" s="1" customFormat="1" ht="14.4" customHeight="1" x14ac:dyDescent="0.3">
      <c r="B14" s="24"/>
      <c r="C14" s="25"/>
      <c r="D14" s="23" t="s">
        <v>18</v>
      </c>
      <c r="E14" s="25"/>
      <c r="F14" s="25"/>
      <c r="G14" s="25"/>
      <c r="H14" s="25"/>
      <c r="I14" s="25"/>
      <c r="J14" s="25"/>
      <c r="K14" s="25"/>
      <c r="L14" s="25"/>
      <c r="M14" s="23" t="s">
        <v>16</v>
      </c>
      <c r="N14" s="25"/>
      <c r="O14" s="165"/>
      <c r="P14" s="165"/>
      <c r="Q14" s="25"/>
      <c r="R14" s="26"/>
    </row>
    <row r="15" spans="1:66" s="1" customFormat="1" ht="18" customHeight="1" x14ac:dyDescent="0.3">
      <c r="B15" s="24"/>
      <c r="C15" s="25"/>
      <c r="D15" s="25"/>
      <c r="E15" s="21"/>
      <c r="F15" s="25"/>
      <c r="G15" s="25"/>
      <c r="H15" s="25"/>
      <c r="I15" s="25"/>
      <c r="J15" s="25"/>
      <c r="K15" s="25"/>
      <c r="L15" s="25"/>
      <c r="M15" s="23" t="s">
        <v>17</v>
      </c>
      <c r="N15" s="25"/>
      <c r="O15" s="165"/>
      <c r="P15" s="165"/>
      <c r="Q15" s="25"/>
      <c r="R15" s="26"/>
    </row>
    <row r="16" spans="1:66" s="1" customFormat="1" ht="6.9" customHeight="1" x14ac:dyDescent="0.3"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6"/>
    </row>
    <row r="17" spans="2:18" s="1" customFormat="1" ht="14.4" customHeight="1" x14ac:dyDescent="0.3">
      <c r="B17" s="24"/>
      <c r="C17" s="25"/>
      <c r="D17" s="23" t="s">
        <v>19</v>
      </c>
      <c r="E17" s="25"/>
      <c r="F17" s="25"/>
      <c r="G17" s="25"/>
      <c r="H17" s="25"/>
      <c r="I17" s="25"/>
      <c r="J17" s="25"/>
      <c r="K17" s="25"/>
      <c r="L17" s="25"/>
      <c r="M17" s="23" t="s">
        <v>16</v>
      </c>
      <c r="N17" s="25"/>
      <c r="O17" s="165" t="s">
        <v>1</v>
      </c>
      <c r="P17" s="165"/>
      <c r="Q17" s="25"/>
      <c r="R17" s="26"/>
    </row>
    <row r="18" spans="2:18" s="1" customFormat="1" ht="18" customHeight="1" x14ac:dyDescent="0.3">
      <c r="B18" s="24"/>
      <c r="C18" s="25"/>
      <c r="D18" s="25"/>
      <c r="E18" s="21" t="s">
        <v>20</v>
      </c>
      <c r="F18" s="25"/>
      <c r="G18" s="25"/>
      <c r="H18" s="25"/>
      <c r="I18" s="25"/>
      <c r="J18" s="25"/>
      <c r="K18" s="25"/>
      <c r="L18" s="25"/>
      <c r="M18" s="23" t="s">
        <v>17</v>
      </c>
      <c r="N18" s="25"/>
      <c r="O18" s="165" t="s">
        <v>1</v>
      </c>
      <c r="P18" s="165"/>
      <c r="Q18" s="25"/>
      <c r="R18" s="26"/>
    </row>
    <row r="19" spans="2:18" s="1" customFormat="1" ht="6.9" customHeight="1" x14ac:dyDescent="0.3">
      <c r="B19" s="2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6"/>
    </row>
    <row r="20" spans="2:18" s="1" customFormat="1" ht="14.4" customHeight="1" x14ac:dyDescent="0.3">
      <c r="B20" s="24"/>
      <c r="C20" s="25"/>
      <c r="D20" s="23" t="s">
        <v>21</v>
      </c>
      <c r="E20" s="25"/>
      <c r="F20" s="25"/>
      <c r="G20" s="25"/>
      <c r="H20" s="25"/>
      <c r="I20" s="25"/>
      <c r="J20" s="25"/>
      <c r="K20" s="25"/>
      <c r="L20" s="25"/>
      <c r="M20" s="23" t="s">
        <v>16</v>
      </c>
      <c r="N20" s="25"/>
      <c r="O20" s="165" t="s">
        <v>1</v>
      </c>
      <c r="P20" s="165"/>
      <c r="Q20" s="25"/>
      <c r="R20" s="26"/>
    </row>
    <row r="21" spans="2:18" s="1" customFormat="1" ht="18" customHeight="1" x14ac:dyDescent="0.3">
      <c r="B21" s="24"/>
      <c r="C21" s="25"/>
      <c r="D21" s="25"/>
      <c r="E21" s="21" t="s">
        <v>22</v>
      </c>
      <c r="F21" s="25"/>
      <c r="G21" s="25"/>
      <c r="H21" s="25"/>
      <c r="I21" s="25"/>
      <c r="J21" s="25"/>
      <c r="K21" s="25"/>
      <c r="L21" s="25"/>
      <c r="M21" s="23" t="s">
        <v>17</v>
      </c>
      <c r="N21" s="25"/>
      <c r="O21" s="165" t="s">
        <v>1</v>
      </c>
      <c r="P21" s="165"/>
      <c r="Q21" s="25"/>
      <c r="R21" s="26"/>
    </row>
    <row r="22" spans="2:18" s="1" customFormat="1" ht="6.9" customHeight="1" x14ac:dyDescent="0.3"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6"/>
    </row>
    <row r="23" spans="2:18" s="1" customFormat="1" ht="14.4" customHeight="1" x14ac:dyDescent="0.3">
      <c r="B23" s="24"/>
      <c r="C23" s="25"/>
      <c r="D23" s="23" t="s">
        <v>23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6"/>
    </row>
    <row r="24" spans="2:18" s="1" customFormat="1" ht="22.5" customHeight="1" x14ac:dyDescent="0.3">
      <c r="B24" s="24"/>
      <c r="C24" s="25"/>
      <c r="D24" s="25"/>
      <c r="E24" s="192" t="s">
        <v>317</v>
      </c>
      <c r="F24" s="192"/>
      <c r="G24" s="192"/>
      <c r="H24" s="192"/>
      <c r="I24" s="192"/>
      <c r="J24" s="192"/>
      <c r="K24" s="192"/>
      <c r="L24" s="192"/>
      <c r="M24" s="139"/>
      <c r="N24" s="139"/>
      <c r="O24" s="139"/>
      <c r="P24" s="139"/>
      <c r="Q24" s="139"/>
      <c r="R24" s="26"/>
    </row>
    <row r="25" spans="2:18" s="1" customFormat="1" ht="6.9" customHeight="1" x14ac:dyDescent="0.3">
      <c r="B25" s="2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6"/>
    </row>
    <row r="26" spans="2:18" s="1" customFormat="1" ht="6.9" customHeight="1" x14ac:dyDescent="0.3">
      <c r="B26" s="24"/>
      <c r="C26" s="25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25"/>
      <c r="R26" s="26"/>
    </row>
    <row r="27" spans="2:18" s="1" customFormat="1" ht="14.4" customHeight="1" x14ac:dyDescent="0.3">
      <c r="B27" s="24"/>
      <c r="C27" s="25"/>
      <c r="D27" s="55" t="s">
        <v>56</v>
      </c>
      <c r="E27" s="25"/>
      <c r="F27" s="25"/>
      <c r="G27" s="25"/>
      <c r="H27" s="25"/>
      <c r="I27" s="25"/>
      <c r="J27" s="25"/>
      <c r="K27" s="25"/>
      <c r="L27" s="25"/>
      <c r="M27" s="193">
        <f>M87</f>
        <v>0</v>
      </c>
      <c r="N27" s="193"/>
      <c r="O27" s="193"/>
      <c r="P27" s="193"/>
      <c r="Q27" s="25"/>
      <c r="R27" s="26"/>
    </row>
    <row r="28" spans="2:18" s="1" customFormat="1" ht="13.2" x14ac:dyDescent="0.3">
      <c r="B28" s="24"/>
      <c r="C28" s="25"/>
      <c r="D28" s="25"/>
      <c r="E28" s="23" t="s">
        <v>24</v>
      </c>
      <c r="F28" s="25"/>
      <c r="G28" s="25"/>
      <c r="H28" s="25"/>
      <c r="I28" s="25"/>
      <c r="J28" s="25"/>
      <c r="K28" s="25"/>
      <c r="L28" s="25"/>
      <c r="M28" s="194">
        <f>H87</f>
        <v>0</v>
      </c>
      <c r="N28" s="194"/>
      <c r="O28" s="194"/>
      <c r="P28" s="194"/>
      <c r="Q28" s="25"/>
      <c r="R28" s="26"/>
    </row>
    <row r="29" spans="2:18" s="1" customFormat="1" ht="13.2" x14ac:dyDescent="0.3">
      <c r="B29" s="24"/>
      <c r="C29" s="25"/>
      <c r="D29" s="25"/>
      <c r="E29" s="23" t="s">
        <v>25</v>
      </c>
      <c r="F29" s="25"/>
      <c r="G29" s="25"/>
      <c r="H29" s="25"/>
      <c r="I29" s="25"/>
      <c r="J29" s="25"/>
      <c r="K29" s="25"/>
      <c r="L29" s="25"/>
      <c r="M29" s="194">
        <f>K87</f>
        <v>0</v>
      </c>
      <c r="N29" s="194"/>
      <c r="O29" s="194"/>
      <c r="P29" s="194"/>
      <c r="Q29" s="25"/>
      <c r="R29" s="26"/>
    </row>
    <row r="30" spans="2:18" s="1" customFormat="1" ht="6.9" customHeight="1" x14ac:dyDescent="0.3">
      <c r="B30" s="2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6"/>
    </row>
    <row r="31" spans="2:18" s="1" customFormat="1" ht="25.35" customHeight="1" x14ac:dyDescent="0.3">
      <c r="B31" s="24"/>
      <c r="C31" s="25"/>
      <c r="D31" s="56" t="s">
        <v>26</v>
      </c>
      <c r="E31" s="25"/>
      <c r="F31" s="25"/>
      <c r="G31" s="25"/>
      <c r="H31" s="25"/>
      <c r="I31" s="25"/>
      <c r="J31" s="25"/>
      <c r="K31" s="25"/>
      <c r="L31" s="25"/>
      <c r="M31" s="191">
        <f>M27</f>
        <v>0</v>
      </c>
      <c r="N31" s="174"/>
      <c r="O31" s="174"/>
      <c r="P31" s="174"/>
      <c r="Q31" s="25"/>
      <c r="R31" s="26"/>
    </row>
    <row r="32" spans="2:18" s="1" customFormat="1" ht="6.9" customHeight="1" x14ac:dyDescent="0.3">
      <c r="B32" s="24"/>
      <c r="C32" s="25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25"/>
      <c r="R32" s="26"/>
    </row>
    <row r="33" spans="2:18" s="1" customFormat="1" ht="14.4" customHeight="1" x14ac:dyDescent="0.3">
      <c r="B33" s="24"/>
      <c r="C33" s="25"/>
      <c r="D33" s="27" t="s">
        <v>27</v>
      </c>
      <c r="E33" s="27" t="s">
        <v>28</v>
      </c>
      <c r="F33" s="28">
        <v>0.21</v>
      </c>
      <c r="G33" s="57" t="s">
        <v>29</v>
      </c>
      <c r="H33" s="187">
        <f>ROUND((SUM(BE99:BE99)+SUM(BE117:BE238)), 2)</f>
        <v>0</v>
      </c>
      <c r="I33" s="174"/>
      <c r="J33" s="174"/>
      <c r="K33" s="25"/>
      <c r="L33" s="25"/>
      <c r="M33" s="187">
        <f>ROUND(ROUND((SUM(BE99:BE99)+SUM(BE117:BE238)), 2)*F33, 2)</f>
        <v>0</v>
      </c>
      <c r="N33" s="174"/>
      <c r="O33" s="174"/>
      <c r="P33" s="174"/>
      <c r="Q33" s="25"/>
      <c r="R33" s="26"/>
    </row>
    <row r="34" spans="2:18" s="1" customFormat="1" ht="14.4" customHeight="1" x14ac:dyDescent="0.3">
      <c r="B34" s="24"/>
      <c r="C34" s="25"/>
      <c r="D34" s="25"/>
      <c r="E34" s="27" t="s">
        <v>30</v>
      </c>
      <c r="F34" s="28">
        <v>0.15</v>
      </c>
      <c r="G34" s="57" t="s">
        <v>29</v>
      </c>
      <c r="H34" s="187">
        <f>ROUND((SUM(BF99:BF99)+SUM(BF117:BF238)), 2)</f>
        <v>0</v>
      </c>
      <c r="I34" s="174"/>
      <c r="J34" s="174"/>
      <c r="K34" s="25"/>
      <c r="L34" s="25"/>
      <c r="M34" s="187">
        <f>ROUND(ROUND((SUM(BF99:BF99)+SUM(BF117:BF238)), 2)*F34, 2)</f>
        <v>0</v>
      </c>
      <c r="N34" s="174"/>
      <c r="O34" s="174"/>
      <c r="P34" s="174"/>
      <c r="Q34" s="25"/>
      <c r="R34" s="26"/>
    </row>
    <row r="35" spans="2:18" s="1" customFormat="1" ht="14.4" hidden="1" customHeight="1" x14ac:dyDescent="0.3">
      <c r="B35" s="24"/>
      <c r="C35" s="25"/>
      <c r="D35" s="25"/>
      <c r="E35" s="27" t="s">
        <v>31</v>
      </c>
      <c r="F35" s="28">
        <v>0.21</v>
      </c>
      <c r="G35" s="57" t="s">
        <v>29</v>
      </c>
      <c r="H35" s="187">
        <f>ROUND((SUM(BG99:BG99)+SUM(BG117:BG238)), 2)</f>
        <v>0</v>
      </c>
      <c r="I35" s="174"/>
      <c r="J35" s="174"/>
      <c r="K35" s="25"/>
      <c r="L35" s="25"/>
      <c r="M35" s="187">
        <v>0</v>
      </c>
      <c r="N35" s="174"/>
      <c r="O35" s="174"/>
      <c r="P35" s="174"/>
      <c r="Q35" s="25"/>
      <c r="R35" s="26"/>
    </row>
    <row r="36" spans="2:18" s="1" customFormat="1" ht="14.4" hidden="1" customHeight="1" x14ac:dyDescent="0.3">
      <c r="B36" s="24"/>
      <c r="C36" s="25"/>
      <c r="D36" s="25"/>
      <c r="E36" s="27" t="s">
        <v>32</v>
      </c>
      <c r="F36" s="28">
        <v>0.15</v>
      </c>
      <c r="G36" s="57" t="s">
        <v>29</v>
      </c>
      <c r="H36" s="187">
        <f>ROUND((SUM(BH99:BH99)+SUM(BH117:BH238)), 2)</f>
        <v>0</v>
      </c>
      <c r="I36" s="174"/>
      <c r="J36" s="174"/>
      <c r="K36" s="25"/>
      <c r="L36" s="25"/>
      <c r="M36" s="187">
        <v>0</v>
      </c>
      <c r="N36" s="174"/>
      <c r="O36" s="174"/>
      <c r="P36" s="174"/>
      <c r="Q36" s="25"/>
      <c r="R36" s="26"/>
    </row>
    <row r="37" spans="2:18" s="1" customFormat="1" ht="14.4" hidden="1" customHeight="1" x14ac:dyDescent="0.3">
      <c r="B37" s="24"/>
      <c r="C37" s="25"/>
      <c r="D37" s="25"/>
      <c r="E37" s="27" t="s">
        <v>33</v>
      </c>
      <c r="F37" s="28">
        <v>0</v>
      </c>
      <c r="G37" s="57" t="s">
        <v>29</v>
      </c>
      <c r="H37" s="187">
        <f>ROUND((SUM(BI99:BI99)+SUM(BI117:BI238)), 2)</f>
        <v>0</v>
      </c>
      <c r="I37" s="174"/>
      <c r="J37" s="174"/>
      <c r="K37" s="25"/>
      <c r="L37" s="25"/>
      <c r="M37" s="187">
        <v>0</v>
      </c>
      <c r="N37" s="174"/>
      <c r="O37" s="174"/>
      <c r="P37" s="174"/>
      <c r="Q37" s="25"/>
      <c r="R37" s="26"/>
    </row>
    <row r="38" spans="2:18" s="1" customFormat="1" ht="6.9" customHeight="1" x14ac:dyDescent="0.3"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</row>
    <row r="39" spans="2:18" s="1" customFormat="1" ht="25.35" customHeight="1" x14ac:dyDescent="0.3">
      <c r="B39" s="24"/>
      <c r="C39" s="53"/>
      <c r="D39" s="59" t="s">
        <v>34</v>
      </c>
      <c r="E39" s="46"/>
      <c r="F39" s="46"/>
      <c r="G39" s="60" t="s">
        <v>35</v>
      </c>
      <c r="H39" s="61" t="s">
        <v>36</v>
      </c>
      <c r="I39" s="46"/>
      <c r="J39" s="46"/>
      <c r="K39" s="46"/>
      <c r="L39" s="188">
        <f>SUM(M31:M37)</f>
        <v>0</v>
      </c>
      <c r="M39" s="188"/>
      <c r="N39" s="188"/>
      <c r="O39" s="188"/>
      <c r="P39" s="189"/>
      <c r="Q39" s="53"/>
      <c r="R39" s="26"/>
    </row>
    <row r="40" spans="2:18" s="1" customFormat="1" ht="14.4" customHeight="1" x14ac:dyDescent="0.3"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6"/>
    </row>
    <row r="41" spans="2:18" s="1" customFormat="1" ht="14.4" customHeight="1" x14ac:dyDescent="0.3">
      <c r="B41" s="24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6"/>
    </row>
    <row r="42" spans="2:18" x14ac:dyDescent="0.3">
      <c r="B42" s="17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18"/>
    </row>
    <row r="43" spans="2:18" x14ac:dyDescent="0.3">
      <c r="B43" s="17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18"/>
    </row>
    <row r="44" spans="2:18" x14ac:dyDescent="0.3">
      <c r="B44" s="17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18"/>
    </row>
    <row r="45" spans="2:18" x14ac:dyDescent="0.3">
      <c r="B45" s="17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18"/>
    </row>
    <row r="46" spans="2:18" x14ac:dyDescent="0.3">
      <c r="B46" s="17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18"/>
    </row>
    <row r="47" spans="2:18" x14ac:dyDescent="0.3">
      <c r="B47" s="17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8"/>
    </row>
    <row r="48" spans="2:18" x14ac:dyDescent="0.3">
      <c r="B48" s="17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8"/>
    </row>
    <row r="49" spans="2:18" s="1" customFormat="1" ht="14.4" x14ac:dyDescent="0.3">
      <c r="B49" s="24"/>
      <c r="C49" s="25"/>
      <c r="D49" s="30" t="s">
        <v>37</v>
      </c>
      <c r="E49" s="31"/>
      <c r="F49" s="31"/>
      <c r="G49" s="31"/>
      <c r="H49" s="32"/>
      <c r="I49" s="25"/>
      <c r="J49" s="30" t="s">
        <v>38</v>
      </c>
      <c r="K49" s="31"/>
      <c r="L49" s="31"/>
      <c r="M49" s="31"/>
      <c r="N49" s="31"/>
      <c r="O49" s="31"/>
      <c r="P49" s="32"/>
      <c r="Q49" s="25"/>
      <c r="R49" s="26"/>
    </row>
    <row r="50" spans="2:18" x14ac:dyDescent="0.3">
      <c r="B50" s="17"/>
      <c r="C50" s="20"/>
      <c r="D50" s="33"/>
      <c r="E50" s="20"/>
      <c r="F50" s="20"/>
      <c r="G50" s="20"/>
      <c r="H50" s="34"/>
      <c r="I50" s="20"/>
      <c r="J50" s="33"/>
      <c r="K50" s="20"/>
      <c r="L50" s="20"/>
      <c r="M50" s="20"/>
      <c r="N50" s="20"/>
      <c r="O50" s="20"/>
      <c r="P50" s="34"/>
      <c r="Q50" s="20"/>
      <c r="R50" s="18"/>
    </row>
    <row r="51" spans="2:18" x14ac:dyDescent="0.3">
      <c r="B51" s="17"/>
      <c r="C51" s="20"/>
      <c r="D51" s="33"/>
      <c r="E51" s="20"/>
      <c r="F51" s="20"/>
      <c r="G51" s="20"/>
      <c r="H51" s="34"/>
      <c r="I51" s="20"/>
      <c r="J51" s="33"/>
      <c r="K51" s="20"/>
      <c r="L51" s="20"/>
      <c r="M51" s="20"/>
      <c r="N51" s="20"/>
      <c r="O51" s="20"/>
      <c r="P51" s="34"/>
      <c r="Q51" s="20"/>
      <c r="R51" s="18"/>
    </row>
    <row r="52" spans="2:18" x14ac:dyDescent="0.3">
      <c r="B52" s="17"/>
      <c r="C52" s="20"/>
      <c r="D52" s="33"/>
      <c r="E52" s="20"/>
      <c r="F52" s="20"/>
      <c r="G52" s="20"/>
      <c r="H52" s="34"/>
      <c r="I52" s="20"/>
      <c r="J52" s="33"/>
      <c r="K52" s="20"/>
      <c r="L52" s="20"/>
      <c r="M52" s="20"/>
      <c r="N52" s="20"/>
      <c r="O52" s="20"/>
      <c r="P52" s="34"/>
      <c r="Q52" s="20"/>
      <c r="R52" s="18"/>
    </row>
    <row r="53" spans="2:18" x14ac:dyDescent="0.3">
      <c r="B53" s="17"/>
      <c r="C53" s="20"/>
      <c r="D53" s="33"/>
      <c r="E53" s="20"/>
      <c r="F53" s="20"/>
      <c r="G53" s="20"/>
      <c r="H53" s="34"/>
      <c r="I53" s="20"/>
      <c r="J53" s="33"/>
      <c r="K53" s="20"/>
      <c r="L53" s="20"/>
      <c r="M53" s="20"/>
      <c r="N53" s="20"/>
      <c r="O53" s="20"/>
      <c r="P53" s="34"/>
      <c r="Q53" s="20"/>
      <c r="R53" s="18"/>
    </row>
    <row r="54" spans="2:18" x14ac:dyDescent="0.3">
      <c r="B54" s="17"/>
      <c r="C54" s="20"/>
      <c r="D54" s="33"/>
      <c r="E54" s="20"/>
      <c r="F54" s="20"/>
      <c r="G54" s="20"/>
      <c r="H54" s="34"/>
      <c r="I54" s="20"/>
      <c r="J54" s="33"/>
      <c r="K54" s="20"/>
      <c r="L54" s="20"/>
      <c r="M54" s="20"/>
      <c r="N54" s="20"/>
      <c r="O54" s="20"/>
      <c r="P54" s="34"/>
      <c r="Q54" s="20"/>
      <c r="R54" s="18"/>
    </row>
    <row r="55" spans="2:18" x14ac:dyDescent="0.3">
      <c r="B55" s="17"/>
      <c r="C55" s="20"/>
      <c r="D55" s="33"/>
      <c r="E55" s="20"/>
      <c r="F55" s="20"/>
      <c r="G55" s="20"/>
      <c r="H55" s="34"/>
      <c r="I55" s="20"/>
      <c r="J55" s="33"/>
      <c r="K55" s="20"/>
      <c r="L55" s="20"/>
      <c r="M55" s="20"/>
      <c r="N55" s="20"/>
      <c r="O55" s="20"/>
      <c r="P55" s="34"/>
      <c r="Q55" s="20"/>
      <c r="R55" s="18"/>
    </row>
    <row r="56" spans="2:18" x14ac:dyDescent="0.3">
      <c r="B56" s="17"/>
      <c r="C56" s="20"/>
      <c r="D56" s="33"/>
      <c r="E56" s="20"/>
      <c r="F56" s="20"/>
      <c r="G56" s="20"/>
      <c r="H56" s="34"/>
      <c r="I56" s="20"/>
      <c r="J56" s="33"/>
      <c r="K56" s="20"/>
      <c r="L56" s="20"/>
      <c r="M56" s="20"/>
      <c r="N56" s="20"/>
      <c r="O56" s="20"/>
      <c r="P56" s="34"/>
      <c r="Q56" s="20"/>
      <c r="R56" s="18"/>
    </row>
    <row r="57" spans="2:18" x14ac:dyDescent="0.3">
      <c r="B57" s="17"/>
      <c r="C57" s="20"/>
      <c r="D57" s="33"/>
      <c r="E57" s="20"/>
      <c r="F57" s="20"/>
      <c r="G57" s="20"/>
      <c r="H57" s="34"/>
      <c r="I57" s="20"/>
      <c r="J57" s="33"/>
      <c r="K57" s="20"/>
      <c r="L57" s="20"/>
      <c r="M57" s="20"/>
      <c r="N57" s="20"/>
      <c r="O57" s="20"/>
      <c r="P57" s="34"/>
      <c r="Q57" s="20"/>
      <c r="R57" s="18"/>
    </row>
    <row r="58" spans="2:18" s="1" customFormat="1" ht="14.4" x14ac:dyDescent="0.3">
      <c r="B58" s="24"/>
      <c r="C58" s="25"/>
      <c r="D58" s="35" t="s">
        <v>39</v>
      </c>
      <c r="E58" s="36"/>
      <c r="F58" s="36"/>
      <c r="G58" s="37" t="s">
        <v>40</v>
      </c>
      <c r="H58" s="38"/>
      <c r="I58" s="25"/>
      <c r="J58" s="35" t="s">
        <v>39</v>
      </c>
      <c r="K58" s="36"/>
      <c r="L58" s="36"/>
      <c r="M58" s="36"/>
      <c r="N58" s="37" t="s">
        <v>40</v>
      </c>
      <c r="O58" s="36"/>
      <c r="P58" s="38"/>
      <c r="Q58" s="25"/>
      <c r="R58" s="26"/>
    </row>
    <row r="59" spans="2:18" x14ac:dyDescent="0.3">
      <c r="B59" s="17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18"/>
    </row>
    <row r="60" spans="2:18" s="1" customFormat="1" ht="14.4" x14ac:dyDescent="0.3">
      <c r="B60" s="24"/>
      <c r="C60" s="25"/>
      <c r="D60" s="30" t="s">
        <v>41</v>
      </c>
      <c r="E60" s="31"/>
      <c r="F60" s="31"/>
      <c r="G60" s="31"/>
      <c r="H60" s="32"/>
      <c r="I60" s="25"/>
      <c r="J60" s="30" t="s">
        <v>42</v>
      </c>
      <c r="K60" s="31"/>
      <c r="L60" s="31"/>
      <c r="M60" s="31"/>
      <c r="N60" s="31"/>
      <c r="O60" s="31"/>
      <c r="P60" s="32"/>
      <c r="Q60" s="25"/>
      <c r="R60" s="26"/>
    </row>
    <row r="61" spans="2:18" x14ac:dyDescent="0.3">
      <c r="B61" s="17"/>
      <c r="C61" s="20"/>
      <c r="D61" s="33"/>
      <c r="E61" s="20"/>
      <c r="F61" s="20"/>
      <c r="G61" s="20"/>
      <c r="H61" s="34"/>
      <c r="I61" s="20"/>
      <c r="J61" s="33"/>
      <c r="K61" s="20"/>
      <c r="L61" s="20"/>
      <c r="M61" s="20"/>
      <c r="N61" s="20"/>
      <c r="O61" s="20"/>
      <c r="P61" s="34"/>
      <c r="Q61" s="20"/>
      <c r="R61" s="18"/>
    </row>
    <row r="62" spans="2:18" x14ac:dyDescent="0.3">
      <c r="B62" s="17"/>
      <c r="C62" s="20"/>
      <c r="D62" s="33"/>
      <c r="E62" s="20"/>
      <c r="F62" s="20"/>
      <c r="G62" s="20"/>
      <c r="H62" s="34"/>
      <c r="I62" s="20"/>
      <c r="J62" s="33"/>
      <c r="K62" s="20"/>
      <c r="L62" s="20"/>
      <c r="M62" s="20"/>
      <c r="N62" s="20"/>
      <c r="O62" s="20"/>
      <c r="P62" s="34"/>
      <c r="Q62" s="20"/>
      <c r="R62" s="18"/>
    </row>
    <row r="63" spans="2:18" x14ac:dyDescent="0.3">
      <c r="B63" s="17"/>
      <c r="C63" s="20"/>
      <c r="D63" s="33"/>
      <c r="E63" s="20"/>
      <c r="F63" s="20"/>
      <c r="G63" s="20"/>
      <c r="H63" s="34"/>
      <c r="I63" s="20"/>
      <c r="J63" s="33"/>
      <c r="K63" s="20"/>
      <c r="L63" s="20"/>
      <c r="M63" s="20"/>
      <c r="N63" s="20"/>
      <c r="O63" s="20"/>
      <c r="P63" s="34"/>
      <c r="Q63" s="20"/>
      <c r="R63" s="18"/>
    </row>
    <row r="64" spans="2:18" x14ac:dyDescent="0.3">
      <c r="B64" s="17"/>
      <c r="C64" s="20"/>
      <c r="D64" s="33"/>
      <c r="E64" s="20"/>
      <c r="F64" s="20"/>
      <c r="G64" s="20"/>
      <c r="H64" s="34"/>
      <c r="I64" s="20"/>
      <c r="J64" s="33"/>
      <c r="K64" s="20"/>
      <c r="L64" s="20"/>
      <c r="M64" s="20"/>
      <c r="N64" s="20"/>
      <c r="O64" s="20"/>
      <c r="P64" s="34"/>
      <c r="Q64" s="20"/>
      <c r="R64" s="18"/>
    </row>
    <row r="65" spans="2:18" x14ac:dyDescent="0.3">
      <c r="B65" s="17"/>
      <c r="C65" s="20"/>
      <c r="D65" s="33"/>
      <c r="E65" s="20"/>
      <c r="F65" s="20"/>
      <c r="G65" s="20"/>
      <c r="H65" s="34"/>
      <c r="I65" s="20"/>
      <c r="J65" s="33"/>
      <c r="K65" s="20"/>
      <c r="L65" s="20"/>
      <c r="M65" s="20"/>
      <c r="N65" s="20"/>
      <c r="O65" s="20"/>
      <c r="P65" s="34"/>
      <c r="Q65" s="20"/>
      <c r="R65" s="18"/>
    </row>
    <row r="66" spans="2:18" x14ac:dyDescent="0.3">
      <c r="B66" s="17"/>
      <c r="C66" s="20"/>
      <c r="D66" s="33"/>
      <c r="E66" s="20"/>
      <c r="F66" s="20"/>
      <c r="G66" s="20"/>
      <c r="H66" s="34"/>
      <c r="I66" s="20"/>
      <c r="J66" s="33"/>
      <c r="K66" s="20"/>
      <c r="L66" s="20"/>
      <c r="M66" s="20"/>
      <c r="N66" s="20"/>
      <c r="O66" s="20"/>
      <c r="P66" s="34"/>
      <c r="Q66" s="20"/>
      <c r="R66" s="18"/>
    </row>
    <row r="67" spans="2:18" x14ac:dyDescent="0.3">
      <c r="B67" s="17"/>
      <c r="C67" s="20"/>
      <c r="D67" s="33"/>
      <c r="E67" s="20"/>
      <c r="F67" s="20"/>
      <c r="G67" s="20"/>
      <c r="H67" s="34"/>
      <c r="I67" s="20"/>
      <c r="J67" s="33"/>
      <c r="K67" s="20"/>
      <c r="L67" s="20"/>
      <c r="M67" s="20"/>
      <c r="N67" s="20"/>
      <c r="O67" s="20"/>
      <c r="P67" s="34"/>
      <c r="Q67" s="20"/>
      <c r="R67" s="18"/>
    </row>
    <row r="68" spans="2:18" x14ac:dyDescent="0.3">
      <c r="B68" s="17"/>
      <c r="C68" s="20"/>
      <c r="D68" s="33"/>
      <c r="E68" s="20"/>
      <c r="F68" s="20"/>
      <c r="G68" s="20"/>
      <c r="H68" s="34"/>
      <c r="I68" s="20"/>
      <c r="J68" s="33"/>
      <c r="K68" s="20"/>
      <c r="L68" s="20"/>
      <c r="M68" s="20"/>
      <c r="N68" s="20"/>
      <c r="O68" s="20"/>
      <c r="P68" s="34"/>
      <c r="Q68" s="20"/>
      <c r="R68" s="18"/>
    </row>
    <row r="69" spans="2:18" s="1" customFormat="1" ht="14.4" x14ac:dyDescent="0.3">
      <c r="B69" s="24"/>
      <c r="C69" s="25"/>
      <c r="D69" s="35" t="s">
        <v>39</v>
      </c>
      <c r="E69" s="36"/>
      <c r="F69" s="36"/>
      <c r="G69" s="37" t="s">
        <v>40</v>
      </c>
      <c r="H69" s="38"/>
      <c r="I69" s="25"/>
      <c r="J69" s="35" t="s">
        <v>39</v>
      </c>
      <c r="K69" s="36"/>
      <c r="L69" s="36"/>
      <c r="M69" s="36"/>
      <c r="N69" s="37" t="s">
        <v>40</v>
      </c>
      <c r="O69" s="36"/>
      <c r="P69" s="38"/>
      <c r="Q69" s="25"/>
      <c r="R69" s="26"/>
    </row>
    <row r="70" spans="2:18" s="1" customFormat="1" ht="14.4" customHeight="1" x14ac:dyDescent="0.3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1"/>
    </row>
    <row r="74" spans="2:18" s="1" customFormat="1" ht="6.9" customHeight="1" x14ac:dyDescent="0.3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4"/>
    </row>
    <row r="75" spans="2:18" s="1" customFormat="1" ht="36.9" customHeight="1" x14ac:dyDescent="0.3">
      <c r="B75" s="24"/>
      <c r="C75" s="173" t="s">
        <v>57</v>
      </c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26"/>
    </row>
    <row r="76" spans="2:18" s="1" customFormat="1" ht="6.9" customHeight="1" x14ac:dyDescent="0.3">
      <c r="B76" s="24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6"/>
    </row>
    <row r="77" spans="2:18" s="1" customFormat="1" ht="30" customHeight="1" x14ac:dyDescent="0.3">
      <c r="B77" s="24"/>
      <c r="C77" s="23" t="s">
        <v>9</v>
      </c>
      <c r="D77" s="25"/>
      <c r="E77" s="25"/>
      <c r="F77" s="175">
        <f>F6</f>
        <v>0</v>
      </c>
      <c r="G77" s="176"/>
      <c r="H77" s="176"/>
      <c r="I77" s="176"/>
      <c r="J77" s="176"/>
      <c r="K77" s="176"/>
      <c r="L77" s="176"/>
      <c r="M77" s="176"/>
      <c r="N77" s="176"/>
      <c r="O77" s="176"/>
      <c r="P77" s="176"/>
      <c r="Q77" s="141"/>
      <c r="R77" s="26"/>
    </row>
    <row r="78" spans="2:18" s="1" customFormat="1" ht="36.9" customHeight="1" x14ac:dyDescent="0.3">
      <c r="B78" s="24"/>
      <c r="C78" s="45" t="s">
        <v>55</v>
      </c>
      <c r="D78" s="25"/>
      <c r="E78" s="25"/>
      <c r="F78" s="177" t="str">
        <f>F7</f>
        <v>SO 02 - Zpevněné plochy-odvodnění</v>
      </c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25"/>
      <c r="R78" s="26"/>
    </row>
    <row r="79" spans="2:18" s="1" customFormat="1" ht="6.9" customHeight="1" x14ac:dyDescent="0.3">
      <c r="B79" s="24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6"/>
    </row>
    <row r="80" spans="2:18" s="1" customFormat="1" ht="18" customHeight="1" x14ac:dyDescent="0.3">
      <c r="B80" s="24"/>
      <c r="C80" s="23" t="s">
        <v>12</v>
      </c>
      <c r="D80" s="25"/>
      <c r="E80" s="25"/>
      <c r="F80" s="21" t="str">
        <f>F9</f>
        <v>Ostrava Hrabůvka</v>
      </c>
      <c r="G80" s="25"/>
      <c r="H80" s="25"/>
      <c r="I80" s="25"/>
      <c r="J80" s="25"/>
      <c r="K80" s="23" t="s">
        <v>14</v>
      </c>
      <c r="L80" s="25"/>
      <c r="M80" s="178" t="str">
        <f>IF(O9="","",O9)</f>
        <v>20.5.2018</v>
      </c>
      <c r="N80" s="178"/>
      <c r="O80" s="178"/>
      <c r="P80" s="178"/>
      <c r="Q80" s="25"/>
      <c r="R80" s="26"/>
    </row>
    <row r="81" spans="2:47" s="1" customFormat="1" ht="6.9" customHeight="1" x14ac:dyDescent="0.3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6"/>
    </row>
    <row r="82" spans="2:47" s="1" customFormat="1" ht="13.2" x14ac:dyDescent="0.3">
      <c r="B82" s="24"/>
      <c r="C82" s="23" t="s">
        <v>15</v>
      </c>
      <c r="D82" s="25"/>
      <c r="E82" s="25"/>
      <c r="F82" s="21" t="str">
        <f>E12</f>
        <v>SMO MO Ostrava-Jih, Ostrava Hrabůvka</v>
      </c>
      <c r="G82" s="25"/>
      <c r="H82" s="25"/>
      <c r="I82" s="25"/>
      <c r="J82" s="25"/>
      <c r="K82" s="23" t="s">
        <v>19</v>
      </c>
      <c r="L82" s="25"/>
      <c r="M82" s="165" t="str">
        <f>E18</f>
        <v>Ing.Petr Bělák</v>
      </c>
      <c r="N82" s="165"/>
      <c r="O82" s="165"/>
      <c r="P82" s="165"/>
      <c r="Q82" s="165"/>
      <c r="R82" s="26"/>
    </row>
    <row r="83" spans="2:47" s="1" customFormat="1" ht="14.4" customHeight="1" x14ac:dyDescent="0.3">
      <c r="B83" s="24"/>
      <c r="C83" s="23" t="s">
        <v>18</v>
      </c>
      <c r="D83" s="25"/>
      <c r="E83" s="25"/>
      <c r="F83" s="21" t="str">
        <f>IF(E15="","",E15)</f>
        <v/>
      </c>
      <c r="G83" s="25"/>
      <c r="H83" s="25"/>
      <c r="I83" s="25"/>
      <c r="J83" s="25"/>
      <c r="K83" s="23" t="s">
        <v>21</v>
      </c>
      <c r="L83" s="25"/>
      <c r="M83" s="165" t="str">
        <f>E21</f>
        <v>PRIVAT Projekt Hlučín</v>
      </c>
      <c r="N83" s="165"/>
      <c r="O83" s="165"/>
      <c r="P83" s="165"/>
      <c r="Q83" s="165"/>
      <c r="R83" s="26"/>
    </row>
    <row r="84" spans="2:47" s="1" customFormat="1" ht="10.35" customHeight="1" x14ac:dyDescent="0.3">
      <c r="B84" s="24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6"/>
    </row>
    <row r="85" spans="2:47" s="1" customFormat="1" ht="29.25" customHeight="1" x14ac:dyDescent="0.3">
      <c r="B85" s="24"/>
      <c r="C85" s="181" t="s">
        <v>58</v>
      </c>
      <c r="D85" s="182"/>
      <c r="E85" s="182"/>
      <c r="F85" s="182"/>
      <c r="G85" s="182"/>
      <c r="H85" s="181" t="s">
        <v>59</v>
      </c>
      <c r="I85" s="183"/>
      <c r="J85" s="183"/>
      <c r="K85" s="181" t="s">
        <v>60</v>
      </c>
      <c r="L85" s="182"/>
      <c r="M85" s="181" t="s">
        <v>61</v>
      </c>
      <c r="N85" s="182"/>
      <c r="O85" s="182"/>
      <c r="P85" s="182"/>
      <c r="Q85" s="182"/>
      <c r="R85" s="26"/>
    </row>
    <row r="86" spans="2:47" s="1" customFormat="1" ht="10.35" customHeight="1" x14ac:dyDescent="0.3">
      <c r="B86" s="24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6"/>
    </row>
    <row r="87" spans="2:47" s="1" customFormat="1" ht="29.25" customHeight="1" x14ac:dyDescent="0.3">
      <c r="B87" s="24"/>
      <c r="C87" s="62" t="s">
        <v>62</v>
      </c>
      <c r="D87" s="25"/>
      <c r="E87" s="25"/>
      <c r="F87" s="25"/>
      <c r="G87" s="25"/>
      <c r="H87" s="184">
        <f>W117</f>
        <v>0</v>
      </c>
      <c r="I87" s="174"/>
      <c r="J87" s="174"/>
      <c r="K87" s="184">
        <f>X117</f>
        <v>0</v>
      </c>
      <c r="L87" s="174"/>
      <c r="M87" s="184">
        <f>M117</f>
        <v>0</v>
      </c>
      <c r="N87" s="185"/>
      <c r="O87" s="185"/>
      <c r="P87" s="185"/>
      <c r="Q87" s="185"/>
      <c r="R87" s="26"/>
      <c r="AU87" s="13" t="s">
        <v>63</v>
      </c>
    </row>
    <row r="88" spans="2:47" s="2" customFormat="1" ht="24.9" customHeight="1" x14ac:dyDescent="0.3">
      <c r="B88" s="63"/>
      <c r="C88" s="64"/>
      <c r="D88" s="65" t="s">
        <v>64</v>
      </c>
      <c r="E88" s="64"/>
      <c r="F88" s="64"/>
      <c r="G88" s="64"/>
      <c r="H88" s="171">
        <f>W118</f>
        <v>0</v>
      </c>
      <c r="I88" s="186"/>
      <c r="J88" s="186"/>
      <c r="K88" s="171">
        <f>X118</f>
        <v>0</v>
      </c>
      <c r="L88" s="186"/>
      <c r="M88" s="171">
        <f>M118</f>
        <v>0</v>
      </c>
      <c r="N88" s="186"/>
      <c r="O88" s="186"/>
      <c r="P88" s="186"/>
      <c r="Q88" s="186"/>
      <c r="R88" s="66"/>
    </row>
    <row r="89" spans="2:47" s="3" customFormat="1" ht="19.95" customHeight="1" x14ac:dyDescent="0.3">
      <c r="B89" s="67"/>
      <c r="C89" s="68"/>
      <c r="D89" s="69" t="s">
        <v>65</v>
      </c>
      <c r="E89" s="68"/>
      <c r="F89" s="68"/>
      <c r="G89" s="68"/>
      <c r="H89" s="179">
        <f>W119</f>
        <v>0</v>
      </c>
      <c r="I89" s="180"/>
      <c r="J89" s="180"/>
      <c r="K89" s="179">
        <f>X119</f>
        <v>0</v>
      </c>
      <c r="L89" s="180"/>
      <c r="M89" s="179">
        <f>M119</f>
        <v>0</v>
      </c>
      <c r="N89" s="180"/>
      <c r="O89" s="180"/>
      <c r="P89" s="180"/>
      <c r="Q89" s="180"/>
      <c r="R89" s="70"/>
    </row>
    <row r="90" spans="2:47" s="3" customFormat="1" ht="14.85" customHeight="1" x14ac:dyDescent="0.3">
      <c r="B90" s="67"/>
      <c r="C90" s="68"/>
      <c r="D90" s="69" t="s">
        <v>66</v>
      </c>
      <c r="E90" s="68"/>
      <c r="F90" s="68"/>
      <c r="G90" s="68"/>
      <c r="H90" s="179">
        <f>W124</f>
        <v>0</v>
      </c>
      <c r="I90" s="180"/>
      <c r="J90" s="180"/>
      <c r="K90" s="179">
        <f>X124</f>
        <v>0</v>
      </c>
      <c r="L90" s="180"/>
      <c r="M90" s="179">
        <f>M124</f>
        <v>0</v>
      </c>
      <c r="N90" s="180"/>
      <c r="O90" s="180"/>
      <c r="P90" s="180"/>
      <c r="Q90" s="180"/>
      <c r="R90" s="70"/>
    </row>
    <row r="91" spans="2:47" s="3" customFormat="1" ht="14.85" customHeight="1" x14ac:dyDescent="0.3">
      <c r="B91" s="67"/>
      <c r="C91" s="68"/>
      <c r="D91" s="69" t="s">
        <v>67</v>
      </c>
      <c r="E91" s="68"/>
      <c r="F91" s="68"/>
      <c r="G91" s="68"/>
      <c r="H91" s="179">
        <f>W146</f>
        <v>0</v>
      </c>
      <c r="I91" s="180"/>
      <c r="J91" s="180"/>
      <c r="K91" s="179">
        <f>X146</f>
        <v>0</v>
      </c>
      <c r="L91" s="180"/>
      <c r="M91" s="179">
        <f>M146</f>
        <v>0</v>
      </c>
      <c r="N91" s="180"/>
      <c r="O91" s="180"/>
      <c r="P91" s="180"/>
      <c r="Q91" s="180"/>
      <c r="R91" s="70"/>
    </row>
    <row r="92" spans="2:47" s="3" customFormat="1" ht="21.75" customHeight="1" x14ac:dyDescent="0.3">
      <c r="B92" s="67"/>
      <c r="C92" s="68"/>
      <c r="D92" s="69" t="s">
        <v>68</v>
      </c>
      <c r="E92" s="68"/>
      <c r="F92" s="68"/>
      <c r="G92" s="68"/>
      <c r="H92" s="179">
        <f>W155</f>
        <v>0</v>
      </c>
      <c r="I92" s="180"/>
      <c r="J92" s="180"/>
      <c r="K92" s="179">
        <f>X155</f>
        <v>0</v>
      </c>
      <c r="L92" s="180"/>
      <c r="M92" s="179">
        <f>M155</f>
        <v>0</v>
      </c>
      <c r="N92" s="180"/>
      <c r="O92" s="180"/>
      <c r="P92" s="180"/>
      <c r="Q92" s="180"/>
      <c r="R92" s="70"/>
    </row>
    <row r="93" spans="2:47" s="3" customFormat="1" ht="21.75" customHeight="1" x14ac:dyDescent="0.3">
      <c r="B93" s="67"/>
      <c r="C93" s="68"/>
      <c r="D93" s="69" t="s">
        <v>69</v>
      </c>
      <c r="E93" s="68"/>
      <c r="F93" s="68"/>
      <c r="G93" s="68"/>
      <c r="H93" s="179">
        <f>W164</f>
        <v>0</v>
      </c>
      <c r="I93" s="180"/>
      <c r="J93" s="180"/>
      <c r="K93" s="179">
        <f>X164</f>
        <v>0</v>
      </c>
      <c r="L93" s="180"/>
      <c r="M93" s="179">
        <f>M164</f>
        <v>0</v>
      </c>
      <c r="N93" s="180"/>
      <c r="O93" s="180"/>
      <c r="P93" s="180"/>
      <c r="Q93" s="180"/>
      <c r="R93" s="70"/>
    </row>
    <row r="94" spans="2:47" s="3" customFormat="1" ht="19.95" customHeight="1" x14ac:dyDescent="0.3">
      <c r="B94" s="67"/>
      <c r="C94" s="68"/>
      <c r="D94" s="69" t="s">
        <v>70</v>
      </c>
      <c r="E94" s="68"/>
      <c r="F94" s="68"/>
      <c r="G94" s="68"/>
      <c r="H94" s="179">
        <f>W199</f>
        <v>0</v>
      </c>
      <c r="I94" s="180"/>
      <c r="J94" s="180"/>
      <c r="K94" s="179">
        <f>X199</f>
        <v>0</v>
      </c>
      <c r="L94" s="180"/>
      <c r="M94" s="179">
        <f>M199</f>
        <v>0</v>
      </c>
      <c r="N94" s="180"/>
      <c r="O94" s="180"/>
      <c r="P94" s="180"/>
      <c r="Q94" s="180"/>
      <c r="R94" s="70"/>
    </row>
    <row r="95" spans="2:47" s="3" customFormat="1" ht="14.85" customHeight="1" x14ac:dyDescent="0.3">
      <c r="B95" s="67"/>
      <c r="C95" s="68"/>
      <c r="D95" s="69" t="s">
        <v>71</v>
      </c>
      <c r="E95" s="68"/>
      <c r="F95" s="68"/>
      <c r="G95" s="68"/>
      <c r="H95" s="179">
        <f>W209</f>
        <v>0</v>
      </c>
      <c r="I95" s="180"/>
      <c r="J95" s="180"/>
      <c r="K95" s="179">
        <f>X209</f>
        <v>0</v>
      </c>
      <c r="L95" s="180"/>
      <c r="M95" s="179">
        <f>M209</f>
        <v>0</v>
      </c>
      <c r="N95" s="180"/>
      <c r="O95" s="180"/>
      <c r="P95" s="180"/>
      <c r="Q95" s="180"/>
      <c r="R95" s="70"/>
    </row>
    <row r="96" spans="2:47" s="3" customFormat="1" ht="19.95" customHeight="1" x14ac:dyDescent="0.3">
      <c r="B96" s="67"/>
      <c r="C96" s="68"/>
      <c r="D96" s="69" t="s">
        <v>72</v>
      </c>
      <c r="E96" s="68"/>
      <c r="F96" s="68"/>
      <c r="G96" s="68"/>
      <c r="H96" s="179">
        <f>W210</f>
        <v>0</v>
      </c>
      <c r="I96" s="180"/>
      <c r="J96" s="180"/>
      <c r="K96" s="179">
        <f>X210</f>
        <v>0</v>
      </c>
      <c r="L96" s="180"/>
      <c r="M96" s="179">
        <f>M210</f>
        <v>0</v>
      </c>
      <c r="N96" s="180"/>
      <c r="O96" s="180"/>
      <c r="P96" s="180"/>
      <c r="Q96" s="180"/>
      <c r="R96" s="70"/>
    </row>
    <row r="97" spans="2:18" s="3" customFormat="1" ht="19.95" customHeight="1" x14ac:dyDescent="0.3">
      <c r="B97" s="67"/>
      <c r="C97" s="68"/>
      <c r="D97" s="69" t="s">
        <v>73</v>
      </c>
      <c r="E97" s="68"/>
      <c r="F97" s="68"/>
      <c r="G97" s="68"/>
      <c r="H97" s="179">
        <f>W237</f>
        <v>0</v>
      </c>
      <c r="I97" s="180"/>
      <c r="J97" s="180"/>
      <c r="K97" s="179">
        <f>X237</f>
        <v>0</v>
      </c>
      <c r="L97" s="180"/>
      <c r="M97" s="179">
        <f>M237</f>
        <v>0</v>
      </c>
      <c r="N97" s="180"/>
      <c r="O97" s="180"/>
      <c r="P97" s="180"/>
      <c r="Q97" s="180"/>
      <c r="R97" s="70"/>
    </row>
    <row r="98" spans="2:18" s="1" customFormat="1" ht="21.75" customHeight="1" x14ac:dyDescent="0.3">
      <c r="B98" s="24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6"/>
    </row>
    <row r="99" spans="2:18" s="1" customFormat="1" x14ac:dyDescent="0.3">
      <c r="B99" s="24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6"/>
    </row>
    <row r="100" spans="2:18" s="1" customFormat="1" ht="29.25" customHeight="1" x14ac:dyDescent="0.3">
      <c r="B100" s="24"/>
      <c r="C100" s="52" t="s">
        <v>337</v>
      </c>
      <c r="D100" s="53"/>
      <c r="E100" s="53"/>
      <c r="F100" s="53"/>
      <c r="G100" s="53"/>
      <c r="H100" s="53"/>
      <c r="I100" s="53"/>
      <c r="J100" s="53"/>
      <c r="K100" s="53"/>
      <c r="L100" s="172">
        <f>M87</f>
        <v>0</v>
      </c>
      <c r="M100" s="172"/>
      <c r="N100" s="172"/>
      <c r="O100" s="172"/>
      <c r="P100" s="172"/>
      <c r="Q100" s="172"/>
      <c r="R100" s="26"/>
    </row>
    <row r="101" spans="2:18" s="1" customFormat="1" ht="6.9" customHeight="1" x14ac:dyDescent="0.3"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1"/>
    </row>
    <row r="105" spans="2:18" s="1" customFormat="1" ht="6.9" customHeight="1" x14ac:dyDescent="0.3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4"/>
    </row>
    <row r="106" spans="2:18" s="1" customFormat="1" ht="36.9" customHeight="1" x14ac:dyDescent="0.3">
      <c r="B106" s="24"/>
      <c r="C106" s="173" t="s">
        <v>74</v>
      </c>
      <c r="D106" s="174"/>
      <c r="E106" s="174"/>
      <c r="F106" s="174"/>
      <c r="G106" s="174"/>
      <c r="H106" s="174"/>
      <c r="I106" s="174"/>
      <c r="J106" s="174"/>
      <c r="K106" s="174"/>
      <c r="L106" s="174"/>
      <c r="M106" s="174"/>
      <c r="N106" s="174"/>
      <c r="O106" s="174"/>
      <c r="P106" s="174"/>
      <c r="Q106" s="174"/>
      <c r="R106" s="26"/>
    </row>
    <row r="107" spans="2:18" s="1" customFormat="1" ht="6.9" customHeight="1" x14ac:dyDescent="0.3">
      <c r="B107" s="24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6"/>
    </row>
    <row r="108" spans="2:18" s="1" customFormat="1" ht="30" customHeight="1" x14ac:dyDescent="0.3">
      <c r="B108" s="24"/>
      <c r="C108" s="23" t="s">
        <v>9</v>
      </c>
      <c r="D108" s="25"/>
      <c r="E108" s="25"/>
      <c r="F108" s="175">
        <f>F6</f>
        <v>0</v>
      </c>
      <c r="G108" s="176"/>
      <c r="H108" s="176"/>
      <c r="I108" s="176"/>
      <c r="J108" s="176"/>
      <c r="K108" s="176"/>
      <c r="L108" s="176"/>
      <c r="M108" s="176"/>
      <c r="N108" s="176"/>
      <c r="O108" s="176"/>
      <c r="P108" s="176"/>
      <c r="Q108" s="141"/>
      <c r="R108" s="26"/>
    </row>
    <row r="109" spans="2:18" s="1" customFormat="1" ht="36.9" customHeight="1" x14ac:dyDescent="0.3">
      <c r="B109" s="24"/>
      <c r="C109" s="45" t="s">
        <v>55</v>
      </c>
      <c r="D109" s="25"/>
      <c r="E109" s="25"/>
      <c r="F109" s="177" t="str">
        <f>F7</f>
        <v>SO 02 - Zpevněné plochy-odvodnění</v>
      </c>
      <c r="G109" s="174"/>
      <c r="H109" s="174"/>
      <c r="I109" s="174"/>
      <c r="J109" s="174"/>
      <c r="K109" s="174"/>
      <c r="L109" s="174"/>
      <c r="M109" s="174"/>
      <c r="N109" s="174"/>
      <c r="O109" s="174"/>
      <c r="P109" s="174"/>
      <c r="Q109" s="25"/>
      <c r="R109" s="26"/>
    </row>
    <row r="110" spans="2:18" s="1" customFormat="1" ht="6.9" customHeight="1" x14ac:dyDescent="0.3">
      <c r="B110" s="24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6"/>
    </row>
    <row r="111" spans="2:18" s="1" customFormat="1" ht="18" customHeight="1" x14ac:dyDescent="0.3">
      <c r="B111" s="24"/>
      <c r="C111" s="23" t="s">
        <v>12</v>
      </c>
      <c r="D111" s="25"/>
      <c r="E111" s="25"/>
      <c r="F111" s="21" t="str">
        <f>F9</f>
        <v>Ostrava Hrabůvka</v>
      </c>
      <c r="G111" s="25"/>
      <c r="H111" s="25"/>
      <c r="I111" s="25"/>
      <c r="J111" s="25"/>
      <c r="K111" s="23" t="s">
        <v>14</v>
      </c>
      <c r="L111" s="25"/>
      <c r="M111" s="178" t="str">
        <f>IF(O9="","",O9)</f>
        <v>20.5.2018</v>
      </c>
      <c r="N111" s="178"/>
      <c r="O111" s="178"/>
      <c r="P111" s="178"/>
      <c r="Q111" s="25"/>
      <c r="R111" s="26"/>
    </row>
    <row r="112" spans="2:18" s="1" customFormat="1" ht="6.9" customHeight="1" x14ac:dyDescent="0.3">
      <c r="B112" s="24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6"/>
    </row>
    <row r="113" spans="2:65" s="1" customFormat="1" ht="13.2" x14ac:dyDescent="0.3">
      <c r="B113" s="24"/>
      <c r="C113" s="23" t="s">
        <v>15</v>
      </c>
      <c r="D113" s="25"/>
      <c r="E113" s="25"/>
      <c r="F113" s="21" t="str">
        <f>E12</f>
        <v>SMO MO Ostrava-Jih, Ostrava Hrabůvka</v>
      </c>
      <c r="G113" s="25"/>
      <c r="H113" s="25"/>
      <c r="I113" s="25"/>
      <c r="J113" s="25"/>
      <c r="K113" s="23" t="s">
        <v>19</v>
      </c>
      <c r="L113" s="25"/>
      <c r="M113" s="165" t="str">
        <f>E18</f>
        <v>Ing.Petr Bělák</v>
      </c>
      <c r="N113" s="165"/>
      <c r="O113" s="165"/>
      <c r="P113" s="165"/>
      <c r="Q113" s="165"/>
      <c r="R113" s="26"/>
    </row>
    <row r="114" spans="2:65" s="1" customFormat="1" ht="14.4" customHeight="1" x14ac:dyDescent="0.3">
      <c r="B114" s="24"/>
      <c r="C114" s="23" t="s">
        <v>18</v>
      </c>
      <c r="D114" s="25"/>
      <c r="E114" s="25"/>
      <c r="F114" s="21" t="str">
        <f>IF(E15="","",E15)</f>
        <v/>
      </c>
      <c r="G114" s="25"/>
      <c r="H114" s="25"/>
      <c r="I114" s="25"/>
      <c r="J114" s="25"/>
      <c r="K114" s="23" t="s">
        <v>21</v>
      </c>
      <c r="L114" s="25"/>
      <c r="M114" s="165" t="str">
        <f>E21</f>
        <v>PRIVAT Projekt Hlučín</v>
      </c>
      <c r="N114" s="165"/>
      <c r="O114" s="165"/>
      <c r="P114" s="165"/>
      <c r="Q114" s="165"/>
      <c r="R114" s="26"/>
    </row>
    <row r="115" spans="2:65" s="1" customFormat="1" ht="10.35" customHeight="1" x14ac:dyDescent="0.3">
      <c r="B115" s="24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6"/>
    </row>
    <row r="116" spans="2:65" s="4" customFormat="1" ht="29.25" customHeight="1" x14ac:dyDescent="0.3">
      <c r="B116" s="73"/>
      <c r="C116" s="74" t="s">
        <v>75</v>
      </c>
      <c r="D116" s="75" t="s">
        <v>76</v>
      </c>
      <c r="E116" s="75" t="s">
        <v>43</v>
      </c>
      <c r="F116" s="166" t="s">
        <v>77</v>
      </c>
      <c r="G116" s="166"/>
      <c r="H116" s="166"/>
      <c r="I116" s="166"/>
      <c r="J116" s="75" t="s">
        <v>78</v>
      </c>
      <c r="K116" s="75" t="s">
        <v>79</v>
      </c>
      <c r="L116" s="75" t="s">
        <v>80</v>
      </c>
      <c r="M116" s="166" t="s">
        <v>81</v>
      </c>
      <c r="N116" s="166"/>
      <c r="O116" s="166"/>
      <c r="P116" s="166" t="s">
        <v>61</v>
      </c>
      <c r="Q116" s="167"/>
      <c r="R116" s="76"/>
      <c r="T116" s="47" t="s">
        <v>82</v>
      </c>
      <c r="U116" s="48" t="s">
        <v>27</v>
      </c>
      <c r="V116" s="48" t="s">
        <v>83</v>
      </c>
      <c r="W116" s="48" t="s">
        <v>84</v>
      </c>
      <c r="X116" s="48" t="s">
        <v>85</v>
      </c>
      <c r="Y116" s="48" t="s">
        <v>86</v>
      </c>
      <c r="Z116" s="48" t="s">
        <v>87</v>
      </c>
      <c r="AA116" s="48" t="s">
        <v>88</v>
      </c>
      <c r="AB116" s="48" t="s">
        <v>89</v>
      </c>
      <c r="AC116" s="48" t="s">
        <v>90</v>
      </c>
      <c r="AD116" s="49" t="s">
        <v>91</v>
      </c>
    </row>
    <row r="117" spans="2:65" s="1" customFormat="1" ht="29.25" customHeight="1" x14ac:dyDescent="0.35">
      <c r="B117" s="24"/>
      <c r="C117" s="51" t="s">
        <v>56</v>
      </c>
      <c r="D117" s="25"/>
      <c r="E117" s="25"/>
      <c r="F117" s="25"/>
      <c r="G117" s="25"/>
      <c r="H117" s="25"/>
      <c r="I117" s="25"/>
      <c r="J117" s="25"/>
      <c r="K117" s="25"/>
      <c r="L117" s="25"/>
      <c r="M117" s="168">
        <f>BK117</f>
        <v>0</v>
      </c>
      <c r="N117" s="169"/>
      <c r="O117" s="169"/>
      <c r="P117" s="169"/>
      <c r="Q117" s="169"/>
      <c r="R117" s="26"/>
      <c r="T117" s="50"/>
      <c r="U117" s="31"/>
      <c r="V117" s="31"/>
      <c r="W117" s="77">
        <f>W118</f>
        <v>0</v>
      </c>
      <c r="X117" s="77">
        <f>X118</f>
        <v>0</v>
      </c>
      <c r="Y117" s="31"/>
      <c r="Z117" s="78">
        <f>Z118</f>
        <v>598.27165400000001</v>
      </c>
      <c r="AA117" s="31"/>
      <c r="AB117" s="78">
        <f>AB118</f>
        <v>338.93852000000004</v>
      </c>
      <c r="AC117" s="31"/>
      <c r="AD117" s="79">
        <f>AD118</f>
        <v>0</v>
      </c>
      <c r="AT117" s="13" t="s">
        <v>44</v>
      </c>
      <c r="AU117" s="13" t="s">
        <v>63</v>
      </c>
      <c r="BK117" s="80">
        <f>BK118</f>
        <v>0</v>
      </c>
    </row>
    <row r="118" spans="2:65" s="5" customFormat="1" ht="37.35" customHeight="1" x14ac:dyDescent="0.35">
      <c r="B118" s="81"/>
      <c r="C118" s="82"/>
      <c r="D118" s="83" t="s">
        <v>64</v>
      </c>
      <c r="E118" s="83"/>
      <c r="F118" s="83"/>
      <c r="G118" s="83"/>
      <c r="H118" s="83"/>
      <c r="I118" s="83"/>
      <c r="J118" s="83"/>
      <c r="K118" s="83"/>
      <c r="L118" s="83"/>
      <c r="M118" s="170">
        <f>BK118</f>
        <v>0</v>
      </c>
      <c r="N118" s="171"/>
      <c r="O118" s="171"/>
      <c r="P118" s="171"/>
      <c r="Q118" s="171"/>
      <c r="R118" s="84"/>
      <c r="T118" s="85"/>
      <c r="U118" s="82"/>
      <c r="V118" s="82"/>
      <c r="W118" s="86">
        <f>W119+W199+W210+W237</f>
        <v>0</v>
      </c>
      <c r="X118" s="86">
        <f>X119+X199+X210+X237</f>
        <v>0</v>
      </c>
      <c r="Y118" s="82"/>
      <c r="Z118" s="87">
        <f>Z119+Z199+Z210+Z237</f>
        <v>598.27165400000001</v>
      </c>
      <c r="AA118" s="82"/>
      <c r="AB118" s="87">
        <f>AB119+AB199+AB210+AB237</f>
        <v>338.93852000000004</v>
      </c>
      <c r="AC118" s="82"/>
      <c r="AD118" s="88">
        <f>AD119+AD199+AD210+AD237</f>
        <v>0</v>
      </c>
      <c r="AR118" s="89" t="s">
        <v>46</v>
      </c>
      <c r="AT118" s="90" t="s">
        <v>44</v>
      </c>
      <c r="AU118" s="90" t="s">
        <v>45</v>
      </c>
      <c r="AY118" s="89" t="s">
        <v>92</v>
      </c>
      <c r="BK118" s="91">
        <f>BK119+BK199+BK210+BK237</f>
        <v>0</v>
      </c>
    </row>
    <row r="119" spans="2:65" s="5" customFormat="1" ht="19.95" customHeight="1" x14ac:dyDescent="0.35">
      <c r="B119" s="81"/>
      <c r="C119" s="82"/>
      <c r="D119" s="92" t="s">
        <v>65</v>
      </c>
      <c r="E119" s="92"/>
      <c r="F119" s="92"/>
      <c r="G119" s="92"/>
      <c r="H119" s="92"/>
      <c r="I119" s="92"/>
      <c r="J119" s="92"/>
      <c r="K119" s="92"/>
      <c r="L119" s="92"/>
      <c r="M119" s="142">
        <f>BK119</f>
        <v>0</v>
      </c>
      <c r="N119" s="143"/>
      <c r="O119" s="143"/>
      <c r="P119" s="143"/>
      <c r="Q119" s="143"/>
      <c r="R119" s="84"/>
      <c r="T119" s="85"/>
      <c r="U119" s="82"/>
      <c r="V119" s="82"/>
      <c r="W119" s="86">
        <f>W120+SUM(W121:W124)+W146</f>
        <v>0</v>
      </c>
      <c r="X119" s="86">
        <f>X120+SUM(X121:X124)+X146</f>
        <v>0</v>
      </c>
      <c r="Y119" s="82"/>
      <c r="Z119" s="87">
        <f>Z120+SUM(Z121:Z124)+Z146</f>
        <v>437.09985399999999</v>
      </c>
      <c r="AA119" s="82"/>
      <c r="AB119" s="87">
        <f>AB120+SUM(AB121:AB124)+AB146</f>
        <v>337.96520000000004</v>
      </c>
      <c r="AC119" s="82"/>
      <c r="AD119" s="88">
        <f>AD120+SUM(AD121:AD124)+AD146</f>
        <v>0</v>
      </c>
      <c r="AR119" s="89" t="s">
        <v>46</v>
      </c>
      <c r="AT119" s="90" t="s">
        <v>44</v>
      </c>
      <c r="AU119" s="90" t="s">
        <v>46</v>
      </c>
      <c r="AY119" s="89" t="s">
        <v>92</v>
      </c>
      <c r="BK119" s="91">
        <f>BK120+SUM(BK121:BK124)+BK146</f>
        <v>0</v>
      </c>
    </row>
    <row r="120" spans="2:65" s="1" customFormat="1" ht="20.100000000000001" customHeight="1" x14ac:dyDescent="0.3">
      <c r="B120" s="71"/>
      <c r="C120" s="93" t="s">
        <v>46</v>
      </c>
      <c r="D120" s="93" t="s">
        <v>93</v>
      </c>
      <c r="E120" s="94" t="s">
        <v>94</v>
      </c>
      <c r="F120" s="153" t="s">
        <v>95</v>
      </c>
      <c r="G120" s="153"/>
      <c r="H120" s="153"/>
      <c r="I120" s="153"/>
      <c r="J120" s="140" t="s">
        <v>316</v>
      </c>
      <c r="K120" s="96">
        <v>1</v>
      </c>
      <c r="L120" s="97">
        <v>0</v>
      </c>
      <c r="M120" s="154"/>
      <c r="N120" s="154"/>
      <c r="O120" s="154"/>
      <c r="P120" s="154">
        <f>ROUND(V120*K120,2)</f>
        <v>0</v>
      </c>
      <c r="Q120" s="154"/>
      <c r="R120" s="72"/>
      <c r="T120" s="98" t="s">
        <v>1</v>
      </c>
      <c r="U120" s="29" t="s">
        <v>28</v>
      </c>
      <c r="V120" s="58">
        <f>L120+M120</f>
        <v>0</v>
      </c>
      <c r="W120" s="58">
        <f>ROUND(L120*K120,2)</f>
        <v>0</v>
      </c>
      <c r="X120" s="58">
        <f>ROUND(M120*K120,2)</f>
        <v>0</v>
      </c>
      <c r="Y120" s="99">
        <v>0</v>
      </c>
      <c r="Z120" s="99">
        <f>Y120*K120</f>
        <v>0</v>
      </c>
      <c r="AA120" s="99">
        <v>0</v>
      </c>
      <c r="AB120" s="99">
        <f>AA120*K120</f>
        <v>0</v>
      </c>
      <c r="AC120" s="99">
        <v>0</v>
      </c>
      <c r="AD120" s="100">
        <f>AC120*K120</f>
        <v>0</v>
      </c>
      <c r="AR120" s="13" t="s">
        <v>96</v>
      </c>
      <c r="AT120" s="13" t="s">
        <v>93</v>
      </c>
      <c r="AU120" s="13" t="s">
        <v>53</v>
      </c>
      <c r="AY120" s="13" t="s">
        <v>92</v>
      </c>
      <c r="BE120" s="101">
        <f>IF(U120="základní",P120,0)</f>
        <v>0</v>
      </c>
      <c r="BF120" s="101">
        <f>IF(U120="snížená",P120,0)</f>
        <v>0</v>
      </c>
      <c r="BG120" s="101">
        <f>IF(U120="zákl. přenesená",P120,0)</f>
        <v>0</v>
      </c>
      <c r="BH120" s="101">
        <f>IF(U120="sníž. přenesená",P120,0)</f>
        <v>0</v>
      </c>
      <c r="BI120" s="101">
        <f>IF(U120="nulová",P120,0)</f>
        <v>0</v>
      </c>
      <c r="BJ120" s="13" t="s">
        <v>46</v>
      </c>
      <c r="BK120" s="101">
        <f>ROUND(V120*K120,2)</f>
        <v>0</v>
      </c>
      <c r="BL120" s="13" t="s">
        <v>96</v>
      </c>
      <c r="BM120" s="13" t="s">
        <v>97</v>
      </c>
    </row>
    <row r="121" spans="2:65" s="1" customFormat="1" ht="20.100000000000001" customHeight="1" x14ac:dyDescent="0.3">
      <c r="B121" s="71"/>
      <c r="C121" s="93" t="s">
        <v>53</v>
      </c>
      <c r="D121" s="93" t="s">
        <v>93</v>
      </c>
      <c r="E121" s="94" t="s">
        <v>98</v>
      </c>
      <c r="F121" s="153" t="s">
        <v>99</v>
      </c>
      <c r="G121" s="153"/>
      <c r="H121" s="153"/>
      <c r="I121" s="153"/>
      <c r="J121" s="140" t="s">
        <v>316</v>
      </c>
      <c r="K121" s="96">
        <v>1</v>
      </c>
      <c r="L121" s="97">
        <v>0</v>
      </c>
      <c r="M121" s="154"/>
      <c r="N121" s="154"/>
      <c r="O121" s="154"/>
      <c r="P121" s="154">
        <f>ROUND(V121*K121,2)</f>
        <v>0</v>
      </c>
      <c r="Q121" s="154"/>
      <c r="R121" s="72"/>
      <c r="T121" s="98" t="s">
        <v>1</v>
      </c>
      <c r="U121" s="29" t="s">
        <v>28</v>
      </c>
      <c r="V121" s="58">
        <f>L121+M121</f>
        <v>0</v>
      </c>
      <c r="W121" s="58">
        <f>ROUND(L121*K121,2)</f>
        <v>0</v>
      </c>
      <c r="X121" s="58">
        <f>ROUND(M121*K121,2)</f>
        <v>0</v>
      </c>
      <c r="Y121" s="99">
        <v>0</v>
      </c>
      <c r="Z121" s="99">
        <f>Y121*K121</f>
        <v>0</v>
      </c>
      <c r="AA121" s="99">
        <v>0</v>
      </c>
      <c r="AB121" s="99">
        <f>AA121*K121</f>
        <v>0</v>
      </c>
      <c r="AC121" s="99">
        <v>0</v>
      </c>
      <c r="AD121" s="100">
        <f>AC121*K121</f>
        <v>0</v>
      </c>
      <c r="AR121" s="13" t="s">
        <v>96</v>
      </c>
      <c r="AT121" s="13" t="s">
        <v>93</v>
      </c>
      <c r="AU121" s="13" t="s">
        <v>53</v>
      </c>
      <c r="AY121" s="13" t="s">
        <v>92</v>
      </c>
      <c r="BE121" s="101">
        <f>IF(U121="základní",P121,0)</f>
        <v>0</v>
      </c>
      <c r="BF121" s="101">
        <f>IF(U121="snížená",P121,0)</f>
        <v>0</v>
      </c>
      <c r="BG121" s="101">
        <f>IF(U121="zákl. přenesená",P121,0)</f>
        <v>0</v>
      </c>
      <c r="BH121" s="101">
        <f>IF(U121="sníž. přenesená",P121,0)</f>
        <v>0</v>
      </c>
      <c r="BI121" s="101">
        <f>IF(U121="nulová",P121,0)</f>
        <v>0</v>
      </c>
      <c r="BJ121" s="13" t="s">
        <v>46</v>
      </c>
      <c r="BK121" s="101">
        <f>ROUND(V121*K121,2)</f>
        <v>0</v>
      </c>
      <c r="BL121" s="13" t="s">
        <v>96</v>
      </c>
      <c r="BM121" s="13" t="s">
        <v>100</v>
      </c>
    </row>
    <row r="122" spans="2:65" s="1" customFormat="1" ht="20.100000000000001" customHeight="1" x14ac:dyDescent="0.3">
      <c r="B122" s="71"/>
      <c r="C122" s="93" t="s">
        <v>101</v>
      </c>
      <c r="D122" s="93" t="s">
        <v>93</v>
      </c>
      <c r="E122" s="94" t="s">
        <v>102</v>
      </c>
      <c r="F122" s="162" t="s">
        <v>321</v>
      </c>
      <c r="G122" s="153"/>
      <c r="H122" s="153"/>
      <c r="I122" s="153"/>
      <c r="J122" s="140" t="s">
        <v>316</v>
      </c>
      <c r="K122" s="96">
        <v>1</v>
      </c>
      <c r="L122" s="97">
        <v>0</v>
      </c>
      <c r="M122" s="154"/>
      <c r="N122" s="154"/>
      <c r="O122" s="154"/>
      <c r="P122" s="154">
        <f>ROUND(V122*K122,2)</f>
        <v>0</v>
      </c>
      <c r="Q122" s="154"/>
      <c r="R122" s="72"/>
      <c r="T122" s="98" t="s">
        <v>1</v>
      </c>
      <c r="U122" s="29" t="s">
        <v>28</v>
      </c>
      <c r="V122" s="58">
        <f>L122+M122</f>
        <v>0</v>
      </c>
      <c r="W122" s="58">
        <f>ROUND(L122*K122,2)</f>
        <v>0</v>
      </c>
      <c r="X122" s="58">
        <f>ROUND(M122*K122,2)</f>
        <v>0</v>
      </c>
      <c r="Y122" s="99">
        <v>0</v>
      </c>
      <c r="Z122" s="99">
        <f>Y122*K122</f>
        <v>0</v>
      </c>
      <c r="AA122" s="99">
        <v>0</v>
      </c>
      <c r="AB122" s="99">
        <f>AA122*K122</f>
        <v>0</v>
      </c>
      <c r="AC122" s="99">
        <v>0</v>
      </c>
      <c r="AD122" s="100">
        <f>AC122*K122</f>
        <v>0</v>
      </c>
      <c r="AR122" s="13" t="s">
        <v>96</v>
      </c>
      <c r="AT122" s="13" t="s">
        <v>93</v>
      </c>
      <c r="AU122" s="13" t="s">
        <v>53</v>
      </c>
      <c r="AY122" s="13" t="s">
        <v>92</v>
      </c>
      <c r="BE122" s="101">
        <f>IF(U122="základní",P122,0)</f>
        <v>0</v>
      </c>
      <c r="BF122" s="101">
        <f>IF(U122="snížená",P122,0)</f>
        <v>0</v>
      </c>
      <c r="BG122" s="101">
        <f>IF(U122="zákl. přenesená",P122,0)</f>
        <v>0</v>
      </c>
      <c r="BH122" s="101">
        <f>IF(U122="sníž. přenesená",P122,0)</f>
        <v>0</v>
      </c>
      <c r="BI122" s="101">
        <f>IF(U122="nulová",P122,0)</f>
        <v>0</v>
      </c>
      <c r="BJ122" s="13" t="s">
        <v>46</v>
      </c>
      <c r="BK122" s="101">
        <f>ROUND(V122*K122,2)</f>
        <v>0</v>
      </c>
      <c r="BL122" s="13" t="s">
        <v>96</v>
      </c>
      <c r="BM122" s="13" t="s">
        <v>103</v>
      </c>
    </row>
    <row r="123" spans="2:65" s="1" customFormat="1" ht="20.100000000000001" customHeight="1" x14ac:dyDescent="0.3">
      <c r="B123" s="71"/>
      <c r="C123" s="93" t="s">
        <v>96</v>
      </c>
      <c r="D123" s="93" t="s">
        <v>93</v>
      </c>
      <c r="E123" s="94" t="s">
        <v>104</v>
      </c>
      <c r="F123" s="153" t="s">
        <v>105</v>
      </c>
      <c r="G123" s="153"/>
      <c r="H123" s="153"/>
      <c r="I123" s="153"/>
      <c r="J123" s="140" t="s">
        <v>316</v>
      </c>
      <c r="K123" s="96">
        <v>1</v>
      </c>
      <c r="L123" s="97">
        <v>0</v>
      </c>
      <c r="M123" s="154"/>
      <c r="N123" s="154"/>
      <c r="O123" s="154"/>
      <c r="P123" s="154">
        <f>ROUND(V123*K123,2)</f>
        <v>0</v>
      </c>
      <c r="Q123" s="154"/>
      <c r="R123" s="72"/>
      <c r="T123" s="98" t="s">
        <v>1</v>
      </c>
      <c r="U123" s="29" t="s">
        <v>28</v>
      </c>
      <c r="V123" s="58">
        <f>L123+M123</f>
        <v>0</v>
      </c>
      <c r="W123" s="58">
        <f>ROUND(L123*K123,2)</f>
        <v>0</v>
      </c>
      <c r="X123" s="58">
        <f>ROUND(M123*K123,2)</f>
        <v>0</v>
      </c>
      <c r="Y123" s="99">
        <v>0</v>
      </c>
      <c r="Z123" s="99">
        <f>Y123*K123</f>
        <v>0</v>
      </c>
      <c r="AA123" s="99">
        <v>0</v>
      </c>
      <c r="AB123" s="99">
        <f>AA123*K123</f>
        <v>0</v>
      </c>
      <c r="AC123" s="99">
        <v>0</v>
      </c>
      <c r="AD123" s="100">
        <f>AC123*K123</f>
        <v>0</v>
      </c>
      <c r="AR123" s="13" t="s">
        <v>96</v>
      </c>
      <c r="AT123" s="13" t="s">
        <v>93</v>
      </c>
      <c r="AU123" s="13" t="s">
        <v>53</v>
      </c>
      <c r="AY123" s="13" t="s">
        <v>92</v>
      </c>
      <c r="BE123" s="101">
        <f>IF(U123="základní",P123,0)</f>
        <v>0</v>
      </c>
      <c r="BF123" s="101">
        <f>IF(U123="snížená",P123,0)</f>
        <v>0</v>
      </c>
      <c r="BG123" s="101">
        <f>IF(U123="zákl. přenesená",P123,0)</f>
        <v>0</v>
      </c>
      <c r="BH123" s="101">
        <f>IF(U123="sníž. přenesená",P123,0)</f>
        <v>0</v>
      </c>
      <c r="BI123" s="101">
        <f>IF(U123="nulová",P123,0)</f>
        <v>0</v>
      </c>
      <c r="BJ123" s="13" t="s">
        <v>46</v>
      </c>
      <c r="BK123" s="101">
        <f>ROUND(V123*K123,2)</f>
        <v>0</v>
      </c>
      <c r="BL123" s="13" t="s">
        <v>96</v>
      </c>
      <c r="BM123" s="13" t="s">
        <v>106</v>
      </c>
    </row>
    <row r="124" spans="2:65" s="5" customFormat="1" ht="22.35" customHeight="1" x14ac:dyDescent="0.35">
      <c r="B124" s="81"/>
      <c r="C124" s="82"/>
      <c r="D124" s="92" t="s">
        <v>66</v>
      </c>
      <c r="E124" s="92"/>
      <c r="F124" s="92"/>
      <c r="G124" s="92"/>
      <c r="H124" s="92"/>
      <c r="I124" s="92"/>
      <c r="J124" s="92"/>
      <c r="K124" s="92"/>
      <c r="L124" s="92"/>
      <c r="M124" s="146">
        <f>BK124</f>
        <v>0</v>
      </c>
      <c r="N124" s="147"/>
      <c r="O124" s="147"/>
      <c r="P124" s="147"/>
      <c r="Q124" s="147"/>
      <c r="R124" s="84"/>
      <c r="T124" s="85"/>
      <c r="U124" s="82"/>
      <c r="V124" s="82"/>
      <c r="W124" s="86">
        <f>SUM(W125:W145)</f>
        <v>0</v>
      </c>
      <c r="X124" s="86">
        <f>SUM(X125:X145)</f>
        <v>0</v>
      </c>
      <c r="Y124" s="82"/>
      <c r="Z124" s="87">
        <f>SUM(Z125:Z145)</f>
        <v>218.23399999999998</v>
      </c>
      <c r="AA124" s="82"/>
      <c r="AB124" s="87">
        <f>SUM(AB125:AB145)</f>
        <v>0</v>
      </c>
      <c r="AC124" s="82"/>
      <c r="AD124" s="88">
        <f>SUM(AD125:AD145)</f>
        <v>0</v>
      </c>
      <c r="AR124" s="89" t="s">
        <v>46</v>
      </c>
      <c r="AT124" s="90" t="s">
        <v>44</v>
      </c>
      <c r="AU124" s="90" t="s">
        <v>53</v>
      </c>
      <c r="AY124" s="89" t="s">
        <v>92</v>
      </c>
      <c r="BK124" s="91">
        <f>SUM(BK125:BK145)</f>
        <v>0</v>
      </c>
    </row>
    <row r="125" spans="2:65" s="1" customFormat="1" ht="20.100000000000001" customHeight="1" x14ac:dyDescent="0.3">
      <c r="B125" s="71"/>
      <c r="C125" s="93" t="s">
        <v>107</v>
      </c>
      <c r="D125" s="93" t="s">
        <v>93</v>
      </c>
      <c r="E125" s="94" t="s">
        <v>108</v>
      </c>
      <c r="F125" s="153" t="s">
        <v>109</v>
      </c>
      <c r="G125" s="153"/>
      <c r="H125" s="153"/>
      <c r="I125" s="153"/>
      <c r="J125" s="95" t="s">
        <v>110</v>
      </c>
      <c r="K125" s="96">
        <v>31.5</v>
      </c>
      <c r="L125" s="97">
        <v>0</v>
      </c>
      <c r="M125" s="154"/>
      <c r="N125" s="154"/>
      <c r="O125" s="154"/>
      <c r="P125" s="154">
        <f>ROUND(V125*K125,2)</f>
        <v>0</v>
      </c>
      <c r="Q125" s="154"/>
      <c r="R125" s="72"/>
      <c r="T125" s="98" t="s">
        <v>1</v>
      </c>
      <c r="U125" s="29" t="s">
        <v>28</v>
      </c>
      <c r="V125" s="58">
        <f>L125+M125</f>
        <v>0</v>
      </c>
      <c r="W125" s="58">
        <f>ROUND(L125*K125,2)</f>
        <v>0</v>
      </c>
      <c r="X125" s="58">
        <f>ROUND(M125*K125,2)</f>
        <v>0</v>
      </c>
      <c r="Y125" s="99">
        <v>2.3199999999999998</v>
      </c>
      <c r="Z125" s="99">
        <f>Y125*K125</f>
        <v>73.08</v>
      </c>
      <c r="AA125" s="99">
        <v>0</v>
      </c>
      <c r="AB125" s="99">
        <f>AA125*K125</f>
        <v>0</v>
      </c>
      <c r="AC125" s="99">
        <v>0</v>
      </c>
      <c r="AD125" s="100">
        <f>AC125*K125</f>
        <v>0</v>
      </c>
      <c r="AR125" s="13" t="s">
        <v>96</v>
      </c>
      <c r="AT125" s="13" t="s">
        <v>93</v>
      </c>
      <c r="AU125" s="13" t="s">
        <v>101</v>
      </c>
      <c r="AY125" s="13" t="s">
        <v>92</v>
      </c>
      <c r="BE125" s="101">
        <f>IF(U125="základní",P125,0)</f>
        <v>0</v>
      </c>
      <c r="BF125" s="101">
        <f>IF(U125="snížená",P125,0)</f>
        <v>0</v>
      </c>
      <c r="BG125" s="101">
        <f>IF(U125="zákl. přenesená",P125,0)</f>
        <v>0</v>
      </c>
      <c r="BH125" s="101">
        <f>IF(U125="sníž. přenesená",P125,0)</f>
        <v>0</v>
      </c>
      <c r="BI125" s="101">
        <f>IF(U125="nulová",P125,0)</f>
        <v>0</v>
      </c>
      <c r="BJ125" s="13" t="s">
        <v>46</v>
      </c>
      <c r="BK125" s="101">
        <f>ROUND(V125*K125,2)</f>
        <v>0</v>
      </c>
      <c r="BL125" s="13" t="s">
        <v>96</v>
      </c>
      <c r="BM125" s="13" t="s">
        <v>111</v>
      </c>
    </row>
    <row r="126" spans="2:65" s="6" customFormat="1" ht="20.100000000000001" customHeight="1" x14ac:dyDescent="0.3">
      <c r="B126" s="102"/>
      <c r="C126" s="103"/>
      <c r="D126" s="103"/>
      <c r="E126" s="104" t="s">
        <v>1</v>
      </c>
      <c r="F126" s="160" t="s">
        <v>112</v>
      </c>
      <c r="G126" s="161"/>
      <c r="H126" s="161"/>
      <c r="I126" s="161"/>
      <c r="J126" s="103"/>
      <c r="K126" s="105">
        <v>31.5</v>
      </c>
      <c r="L126" s="103"/>
      <c r="M126" s="103"/>
      <c r="N126" s="103"/>
      <c r="O126" s="103"/>
      <c r="P126" s="103"/>
      <c r="Q126" s="103"/>
      <c r="R126" s="106"/>
      <c r="T126" s="107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8"/>
      <c r="AT126" s="109" t="s">
        <v>113</v>
      </c>
      <c r="AU126" s="109" t="s">
        <v>101</v>
      </c>
      <c r="AV126" s="6" t="s">
        <v>53</v>
      </c>
      <c r="AW126" s="6" t="s">
        <v>3</v>
      </c>
      <c r="AX126" s="6" t="s">
        <v>46</v>
      </c>
      <c r="AY126" s="109" t="s">
        <v>92</v>
      </c>
    </row>
    <row r="127" spans="2:65" s="1" customFormat="1" ht="20.100000000000001" customHeight="1" x14ac:dyDescent="0.3">
      <c r="B127" s="71"/>
      <c r="C127" s="93" t="s">
        <v>114</v>
      </c>
      <c r="D127" s="93" t="s">
        <v>93</v>
      </c>
      <c r="E127" s="94" t="s">
        <v>115</v>
      </c>
      <c r="F127" s="153" t="s">
        <v>116</v>
      </c>
      <c r="G127" s="153"/>
      <c r="H127" s="153"/>
      <c r="I127" s="153"/>
      <c r="J127" s="95" t="s">
        <v>110</v>
      </c>
      <c r="K127" s="96">
        <v>6.3</v>
      </c>
      <c r="L127" s="97">
        <v>0</v>
      </c>
      <c r="M127" s="154"/>
      <c r="N127" s="154"/>
      <c r="O127" s="154"/>
      <c r="P127" s="154">
        <f>ROUND(V127*K127,2)</f>
        <v>0</v>
      </c>
      <c r="Q127" s="154"/>
      <c r="R127" s="72"/>
      <c r="T127" s="98" t="s">
        <v>1</v>
      </c>
      <c r="U127" s="29" t="s">
        <v>28</v>
      </c>
      <c r="V127" s="58">
        <f>L127+M127</f>
        <v>0</v>
      </c>
      <c r="W127" s="58">
        <f>ROUND(L127*K127,2)</f>
        <v>0</v>
      </c>
      <c r="X127" s="58">
        <f>ROUND(M127*K127,2)</f>
        <v>0</v>
      </c>
      <c r="Y127" s="99">
        <v>0.65400000000000003</v>
      </c>
      <c r="Z127" s="99">
        <f>Y127*K127</f>
        <v>4.1201999999999996</v>
      </c>
      <c r="AA127" s="99">
        <v>0</v>
      </c>
      <c r="AB127" s="99">
        <f>AA127*K127</f>
        <v>0</v>
      </c>
      <c r="AC127" s="99">
        <v>0</v>
      </c>
      <c r="AD127" s="100">
        <f>AC127*K127</f>
        <v>0</v>
      </c>
      <c r="AR127" s="13" t="s">
        <v>96</v>
      </c>
      <c r="AT127" s="13" t="s">
        <v>93</v>
      </c>
      <c r="AU127" s="13" t="s">
        <v>101</v>
      </c>
      <c r="AY127" s="13" t="s">
        <v>92</v>
      </c>
      <c r="BE127" s="101">
        <f>IF(U127="základní",P127,0)</f>
        <v>0</v>
      </c>
      <c r="BF127" s="101">
        <f>IF(U127="snížená",P127,0)</f>
        <v>0</v>
      </c>
      <c r="BG127" s="101">
        <f>IF(U127="zákl. přenesená",P127,0)</f>
        <v>0</v>
      </c>
      <c r="BH127" s="101">
        <f>IF(U127="sníž. přenesená",P127,0)</f>
        <v>0</v>
      </c>
      <c r="BI127" s="101">
        <f>IF(U127="nulová",P127,0)</f>
        <v>0</v>
      </c>
      <c r="BJ127" s="13" t="s">
        <v>46</v>
      </c>
      <c r="BK127" s="101">
        <f>ROUND(V127*K127,2)</f>
        <v>0</v>
      </c>
      <c r="BL127" s="13" t="s">
        <v>96</v>
      </c>
      <c r="BM127" s="13" t="s">
        <v>117</v>
      </c>
    </row>
    <row r="128" spans="2:65" s="6" customFormat="1" ht="20.100000000000001" customHeight="1" x14ac:dyDescent="0.3">
      <c r="B128" s="102"/>
      <c r="C128" s="103"/>
      <c r="D128" s="103"/>
      <c r="E128" s="104" t="s">
        <v>1</v>
      </c>
      <c r="F128" s="160" t="s">
        <v>118</v>
      </c>
      <c r="G128" s="161"/>
      <c r="H128" s="161"/>
      <c r="I128" s="161"/>
      <c r="J128" s="103"/>
      <c r="K128" s="105">
        <v>6.3</v>
      </c>
      <c r="L128" s="103"/>
      <c r="M128" s="103"/>
      <c r="N128" s="103"/>
      <c r="O128" s="103"/>
      <c r="P128" s="103"/>
      <c r="Q128" s="103"/>
      <c r="R128" s="106"/>
      <c r="T128" s="107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8"/>
      <c r="AT128" s="109" t="s">
        <v>113</v>
      </c>
      <c r="AU128" s="109" t="s">
        <v>101</v>
      </c>
      <c r="AV128" s="6" t="s">
        <v>53</v>
      </c>
      <c r="AW128" s="6" t="s">
        <v>3</v>
      </c>
      <c r="AX128" s="6" t="s">
        <v>46</v>
      </c>
      <c r="AY128" s="109" t="s">
        <v>92</v>
      </c>
    </row>
    <row r="129" spans="2:65" s="1" customFormat="1" ht="20.100000000000001" customHeight="1" x14ac:dyDescent="0.3">
      <c r="B129" s="71"/>
      <c r="C129" s="93" t="s">
        <v>119</v>
      </c>
      <c r="D129" s="93" t="s">
        <v>93</v>
      </c>
      <c r="E129" s="94" t="s">
        <v>120</v>
      </c>
      <c r="F129" s="153" t="s">
        <v>121</v>
      </c>
      <c r="G129" s="153"/>
      <c r="H129" s="153"/>
      <c r="I129" s="153"/>
      <c r="J129" s="95" t="s">
        <v>110</v>
      </c>
      <c r="K129" s="96">
        <v>166.904</v>
      </c>
      <c r="L129" s="97">
        <v>0</v>
      </c>
      <c r="M129" s="154"/>
      <c r="N129" s="154"/>
      <c r="O129" s="154"/>
      <c r="P129" s="154">
        <f>ROUND(V129*K129,2)</f>
        <v>0</v>
      </c>
      <c r="Q129" s="154"/>
      <c r="R129" s="72"/>
      <c r="T129" s="98" t="s">
        <v>1</v>
      </c>
      <c r="U129" s="29" t="s">
        <v>28</v>
      </c>
      <c r="V129" s="58">
        <f>L129+M129</f>
        <v>0</v>
      </c>
      <c r="W129" s="58">
        <f>ROUND(L129*K129,2)</f>
        <v>0</v>
      </c>
      <c r="X129" s="58">
        <f>ROUND(M129*K129,2)</f>
        <v>0</v>
      </c>
      <c r="Y129" s="99">
        <v>0.82499999999999996</v>
      </c>
      <c r="Z129" s="99">
        <f>Y129*K129</f>
        <v>137.69579999999999</v>
      </c>
      <c r="AA129" s="99">
        <v>0</v>
      </c>
      <c r="AB129" s="99">
        <f>AA129*K129</f>
        <v>0</v>
      </c>
      <c r="AC129" s="99">
        <v>0</v>
      </c>
      <c r="AD129" s="100">
        <f>AC129*K129</f>
        <v>0</v>
      </c>
      <c r="AR129" s="13" t="s">
        <v>96</v>
      </c>
      <c r="AT129" s="13" t="s">
        <v>93</v>
      </c>
      <c r="AU129" s="13" t="s">
        <v>101</v>
      </c>
      <c r="AY129" s="13" t="s">
        <v>92</v>
      </c>
      <c r="BE129" s="101">
        <f>IF(U129="základní",P129,0)</f>
        <v>0</v>
      </c>
      <c r="BF129" s="101">
        <f>IF(U129="snížená",P129,0)</f>
        <v>0</v>
      </c>
      <c r="BG129" s="101">
        <f>IF(U129="zákl. přenesená",P129,0)</f>
        <v>0</v>
      </c>
      <c r="BH129" s="101">
        <f>IF(U129="sníž. přenesená",P129,0)</f>
        <v>0</v>
      </c>
      <c r="BI129" s="101">
        <f>IF(U129="nulová",P129,0)</f>
        <v>0</v>
      </c>
      <c r="BJ129" s="13" t="s">
        <v>46</v>
      </c>
      <c r="BK129" s="101">
        <f>ROUND(V129*K129,2)</f>
        <v>0</v>
      </c>
      <c r="BL129" s="13" t="s">
        <v>96</v>
      </c>
      <c r="BM129" s="13" t="s">
        <v>122</v>
      </c>
    </row>
    <row r="130" spans="2:65" s="6" customFormat="1" ht="20.100000000000001" customHeight="1" x14ac:dyDescent="0.3">
      <c r="B130" s="102"/>
      <c r="C130" s="103"/>
      <c r="D130" s="103"/>
      <c r="E130" s="104" t="s">
        <v>1</v>
      </c>
      <c r="F130" s="160" t="s">
        <v>123</v>
      </c>
      <c r="G130" s="161"/>
      <c r="H130" s="161"/>
      <c r="I130" s="161"/>
      <c r="J130" s="103"/>
      <c r="K130" s="105">
        <v>60</v>
      </c>
      <c r="L130" s="103"/>
      <c r="M130" s="103"/>
      <c r="N130" s="103"/>
      <c r="O130" s="103"/>
      <c r="P130" s="103"/>
      <c r="Q130" s="103"/>
      <c r="R130" s="106"/>
      <c r="T130" s="107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8"/>
      <c r="AT130" s="109" t="s">
        <v>113</v>
      </c>
      <c r="AU130" s="109" t="s">
        <v>101</v>
      </c>
      <c r="AV130" s="6" t="s">
        <v>53</v>
      </c>
      <c r="AW130" s="6" t="s">
        <v>3</v>
      </c>
      <c r="AX130" s="6" t="s">
        <v>45</v>
      </c>
      <c r="AY130" s="109" t="s">
        <v>92</v>
      </c>
    </row>
    <row r="131" spans="2:65" s="6" customFormat="1" ht="20.100000000000001" customHeight="1" x14ac:dyDescent="0.3">
      <c r="B131" s="102"/>
      <c r="C131" s="103"/>
      <c r="D131" s="103"/>
      <c r="E131" s="104" t="s">
        <v>1</v>
      </c>
      <c r="F131" s="158" t="s">
        <v>124</v>
      </c>
      <c r="G131" s="159"/>
      <c r="H131" s="159"/>
      <c r="I131" s="159"/>
      <c r="J131" s="103"/>
      <c r="K131" s="105">
        <v>51</v>
      </c>
      <c r="L131" s="103"/>
      <c r="M131" s="103"/>
      <c r="N131" s="103"/>
      <c r="O131" s="103"/>
      <c r="P131" s="103"/>
      <c r="Q131" s="103"/>
      <c r="R131" s="106"/>
      <c r="T131" s="107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8"/>
      <c r="AT131" s="109" t="s">
        <v>113</v>
      </c>
      <c r="AU131" s="109" t="s">
        <v>101</v>
      </c>
      <c r="AV131" s="6" t="s">
        <v>53</v>
      </c>
      <c r="AW131" s="6" t="s">
        <v>3</v>
      </c>
      <c r="AX131" s="6" t="s">
        <v>45</v>
      </c>
      <c r="AY131" s="109" t="s">
        <v>92</v>
      </c>
    </row>
    <row r="132" spans="2:65" s="6" customFormat="1" ht="20.100000000000001" customHeight="1" x14ac:dyDescent="0.3">
      <c r="B132" s="102"/>
      <c r="C132" s="103"/>
      <c r="D132" s="103"/>
      <c r="E132" s="104" t="s">
        <v>1</v>
      </c>
      <c r="F132" s="158" t="s">
        <v>125</v>
      </c>
      <c r="G132" s="159"/>
      <c r="H132" s="159"/>
      <c r="I132" s="159"/>
      <c r="J132" s="103"/>
      <c r="K132" s="105">
        <v>11.73</v>
      </c>
      <c r="L132" s="103"/>
      <c r="M132" s="103"/>
      <c r="N132" s="103"/>
      <c r="O132" s="103"/>
      <c r="P132" s="103"/>
      <c r="Q132" s="103"/>
      <c r="R132" s="106"/>
      <c r="T132" s="107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8"/>
      <c r="AT132" s="109" t="s">
        <v>113</v>
      </c>
      <c r="AU132" s="109" t="s">
        <v>101</v>
      </c>
      <c r="AV132" s="6" t="s">
        <v>53</v>
      </c>
      <c r="AW132" s="6" t="s">
        <v>3</v>
      </c>
      <c r="AX132" s="6" t="s">
        <v>45</v>
      </c>
      <c r="AY132" s="109" t="s">
        <v>92</v>
      </c>
    </row>
    <row r="133" spans="2:65" s="6" customFormat="1" ht="20.100000000000001" customHeight="1" x14ac:dyDescent="0.3">
      <c r="B133" s="102"/>
      <c r="C133" s="103"/>
      <c r="D133" s="103"/>
      <c r="E133" s="104" t="s">
        <v>1</v>
      </c>
      <c r="F133" s="158" t="s">
        <v>126</v>
      </c>
      <c r="G133" s="159"/>
      <c r="H133" s="159"/>
      <c r="I133" s="159"/>
      <c r="J133" s="103"/>
      <c r="K133" s="105">
        <v>6.75</v>
      </c>
      <c r="L133" s="103"/>
      <c r="M133" s="103"/>
      <c r="N133" s="103"/>
      <c r="O133" s="103"/>
      <c r="P133" s="103"/>
      <c r="Q133" s="103"/>
      <c r="R133" s="106"/>
      <c r="T133" s="107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8"/>
      <c r="AT133" s="109" t="s">
        <v>113</v>
      </c>
      <c r="AU133" s="109" t="s">
        <v>101</v>
      </c>
      <c r="AV133" s="6" t="s">
        <v>53</v>
      </c>
      <c r="AW133" s="6" t="s">
        <v>3</v>
      </c>
      <c r="AX133" s="6" t="s">
        <v>45</v>
      </c>
      <c r="AY133" s="109" t="s">
        <v>92</v>
      </c>
    </row>
    <row r="134" spans="2:65" s="6" customFormat="1" ht="20.100000000000001" customHeight="1" x14ac:dyDescent="0.3">
      <c r="B134" s="102"/>
      <c r="C134" s="103"/>
      <c r="D134" s="103"/>
      <c r="E134" s="104" t="s">
        <v>1</v>
      </c>
      <c r="F134" s="158" t="s">
        <v>127</v>
      </c>
      <c r="G134" s="159"/>
      <c r="H134" s="159"/>
      <c r="I134" s="159"/>
      <c r="J134" s="103"/>
      <c r="K134" s="105">
        <v>4.5919999999999996</v>
      </c>
      <c r="L134" s="103"/>
      <c r="M134" s="103"/>
      <c r="N134" s="103"/>
      <c r="O134" s="103"/>
      <c r="P134" s="103"/>
      <c r="Q134" s="103"/>
      <c r="R134" s="106"/>
      <c r="T134" s="107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8"/>
      <c r="AT134" s="109" t="s">
        <v>113</v>
      </c>
      <c r="AU134" s="109" t="s">
        <v>101</v>
      </c>
      <c r="AV134" s="6" t="s">
        <v>53</v>
      </c>
      <c r="AW134" s="6" t="s">
        <v>3</v>
      </c>
      <c r="AX134" s="6" t="s">
        <v>45</v>
      </c>
      <c r="AY134" s="109" t="s">
        <v>92</v>
      </c>
    </row>
    <row r="135" spans="2:65" s="6" customFormat="1" ht="20.100000000000001" customHeight="1" x14ac:dyDescent="0.3">
      <c r="B135" s="102"/>
      <c r="C135" s="103"/>
      <c r="D135" s="103"/>
      <c r="E135" s="104" t="s">
        <v>1</v>
      </c>
      <c r="F135" s="158" t="s">
        <v>128</v>
      </c>
      <c r="G135" s="159"/>
      <c r="H135" s="159"/>
      <c r="I135" s="159"/>
      <c r="J135" s="103"/>
      <c r="K135" s="105">
        <v>32.832000000000001</v>
      </c>
      <c r="L135" s="103"/>
      <c r="M135" s="103"/>
      <c r="N135" s="103"/>
      <c r="O135" s="103"/>
      <c r="P135" s="103"/>
      <c r="Q135" s="103"/>
      <c r="R135" s="106"/>
      <c r="T135" s="107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8"/>
      <c r="AT135" s="109" t="s">
        <v>113</v>
      </c>
      <c r="AU135" s="109" t="s">
        <v>101</v>
      </c>
      <c r="AV135" s="6" t="s">
        <v>53</v>
      </c>
      <c r="AW135" s="6" t="s">
        <v>3</v>
      </c>
      <c r="AX135" s="6" t="s">
        <v>45</v>
      </c>
      <c r="AY135" s="109" t="s">
        <v>92</v>
      </c>
    </row>
    <row r="136" spans="2:65" s="7" customFormat="1" ht="20.100000000000001" customHeight="1" x14ac:dyDescent="0.3">
      <c r="B136" s="110"/>
      <c r="C136" s="111"/>
      <c r="D136" s="111"/>
      <c r="E136" s="112" t="s">
        <v>1</v>
      </c>
      <c r="F136" s="163" t="s">
        <v>129</v>
      </c>
      <c r="G136" s="164"/>
      <c r="H136" s="164"/>
      <c r="I136" s="164"/>
      <c r="J136" s="111"/>
      <c r="K136" s="113">
        <v>166.904</v>
      </c>
      <c r="L136" s="111"/>
      <c r="M136" s="111"/>
      <c r="N136" s="111"/>
      <c r="O136" s="111"/>
      <c r="P136" s="111"/>
      <c r="Q136" s="111"/>
      <c r="R136" s="114"/>
      <c r="T136" s="115"/>
      <c r="U136" s="111"/>
      <c r="V136" s="111"/>
      <c r="W136" s="111"/>
      <c r="X136" s="111"/>
      <c r="Y136" s="111"/>
      <c r="Z136" s="111"/>
      <c r="AA136" s="111"/>
      <c r="AB136" s="111"/>
      <c r="AC136" s="111"/>
      <c r="AD136" s="116"/>
      <c r="AT136" s="117" t="s">
        <v>113</v>
      </c>
      <c r="AU136" s="117" t="s">
        <v>101</v>
      </c>
      <c r="AV136" s="7" t="s">
        <v>96</v>
      </c>
      <c r="AW136" s="7" t="s">
        <v>3</v>
      </c>
      <c r="AX136" s="7" t="s">
        <v>46</v>
      </c>
      <c r="AY136" s="117" t="s">
        <v>92</v>
      </c>
    </row>
    <row r="137" spans="2:65" s="1" customFormat="1" ht="20.100000000000001" customHeight="1" x14ac:dyDescent="0.3">
      <c r="B137" s="71"/>
      <c r="C137" s="93" t="s">
        <v>130</v>
      </c>
      <c r="D137" s="93" t="s">
        <v>93</v>
      </c>
      <c r="E137" s="94" t="s">
        <v>131</v>
      </c>
      <c r="F137" s="153" t="s">
        <v>132</v>
      </c>
      <c r="G137" s="153"/>
      <c r="H137" s="153"/>
      <c r="I137" s="153"/>
      <c r="J137" s="95" t="s">
        <v>110</v>
      </c>
      <c r="K137" s="96">
        <v>33.380000000000003</v>
      </c>
      <c r="L137" s="97">
        <v>0</v>
      </c>
      <c r="M137" s="154"/>
      <c r="N137" s="154"/>
      <c r="O137" s="154"/>
      <c r="P137" s="154">
        <f>ROUND(V137*K137,2)</f>
        <v>0</v>
      </c>
      <c r="Q137" s="154"/>
      <c r="R137" s="72"/>
      <c r="T137" s="98" t="s">
        <v>1</v>
      </c>
      <c r="U137" s="29" t="s">
        <v>28</v>
      </c>
      <c r="V137" s="58">
        <f>L137+M137</f>
        <v>0</v>
      </c>
      <c r="W137" s="58">
        <f>ROUND(L137*K137,2)</f>
        <v>0</v>
      </c>
      <c r="X137" s="58">
        <f>ROUND(M137*K137,2)</f>
        <v>0</v>
      </c>
      <c r="Y137" s="99">
        <v>0.1</v>
      </c>
      <c r="Z137" s="99">
        <f>Y137*K137</f>
        <v>3.3380000000000005</v>
      </c>
      <c r="AA137" s="99">
        <v>0</v>
      </c>
      <c r="AB137" s="99">
        <f>AA137*K137</f>
        <v>0</v>
      </c>
      <c r="AC137" s="99">
        <v>0</v>
      </c>
      <c r="AD137" s="100">
        <f>AC137*K137</f>
        <v>0</v>
      </c>
      <c r="AR137" s="13" t="s">
        <v>96</v>
      </c>
      <c r="AT137" s="13" t="s">
        <v>93</v>
      </c>
      <c r="AU137" s="13" t="s">
        <v>101</v>
      </c>
      <c r="AY137" s="13" t="s">
        <v>92</v>
      </c>
      <c r="BE137" s="101">
        <f>IF(U137="základní",P137,0)</f>
        <v>0</v>
      </c>
      <c r="BF137" s="101">
        <f>IF(U137="snížená",P137,0)</f>
        <v>0</v>
      </c>
      <c r="BG137" s="101">
        <f>IF(U137="zákl. přenesená",P137,0)</f>
        <v>0</v>
      </c>
      <c r="BH137" s="101">
        <f>IF(U137="sníž. přenesená",P137,0)</f>
        <v>0</v>
      </c>
      <c r="BI137" s="101">
        <f>IF(U137="nulová",P137,0)</f>
        <v>0</v>
      </c>
      <c r="BJ137" s="13" t="s">
        <v>46</v>
      </c>
      <c r="BK137" s="101">
        <f>ROUND(V137*K137,2)</f>
        <v>0</v>
      </c>
      <c r="BL137" s="13" t="s">
        <v>96</v>
      </c>
      <c r="BM137" s="13" t="s">
        <v>133</v>
      </c>
    </row>
    <row r="138" spans="2:65" s="6" customFormat="1" ht="20.100000000000001" customHeight="1" x14ac:dyDescent="0.3">
      <c r="B138" s="102"/>
      <c r="C138" s="103"/>
      <c r="D138" s="103"/>
      <c r="E138" s="104" t="s">
        <v>1</v>
      </c>
      <c r="F138" s="160" t="s">
        <v>123</v>
      </c>
      <c r="G138" s="161"/>
      <c r="H138" s="161"/>
      <c r="I138" s="161"/>
      <c r="J138" s="103"/>
      <c r="K138" s="105">
        <v>60</v>
      </c>
      <c r="L138" s="103"/>
      <c r="M138" s="103"/>
      <c r="N138" s="103"/>
      <c r="O138" s="103"/>
      <c r="P138" s="103"/>
      <c r="Q138" s="103"/>
      <c r="R138" s="106"/>
      <c r="T138" s="107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8"/>
      <c r="AT138" s="109" t="s">
        <v>113</v>
      </c>
      <c r="AU138" s="109" t="s">
        <v>101</v>
      </c>
      <c r="AV138" s="6" t="s">
        <v>53</v>
      </c>
      <c r="AW138" s="6" t="s">
        <v>3</v>
      </c>
      <c r="AX138" s="6" t="s">
        <v>45</v>
      </c>
      <c r="AY138" s="109" t="s">
        <v>92</v>
      </c>
    </row>
    <row r="139" spans="2:65" s="6" customFormat="1" ht="20.100000000000001" customHeight="1" x14ac:dyDescent="0.3">
      <c r="B139" s="102"/>
      <c r="C139" s="103"/>
      <c r="D139" s="103"/>
      <c r="E139" s="104" t="s">
        <v>1</v>
      </c>
      <c r="F139" s="158" t="s">
        <v>124</v>
      </c>
      <c r="G139" s="159"/>
      <c r="H139" s="159"/>
      <c r="I139" s="159"/>
      <c r="J139" s="103"/>
      <c r="K139" s="105">
        <v>51</v>
      </c>
      <c r="L139" s="103"/>
      <c r="M139" s="103"/>
      <c r="N139" s="103"/>
      <c r="O139" s="103"/>
      <c r="P139" s="103"/>
      <c r="Q139" s="103"/>
      <c r="R139" s="106"/>
      <c r="T139" s="107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8"/>
      <c r="AT139" s="109" t="s">
        <v>113</v>
      </c>
      <c r="AU139" s="109" t="s">
        <v>101</v>
      </c>
      <c r="AV139" s="6" t="s">
        <v>53</v>
      </c>
      <c r="AW139" s="6" t="s">
        <v>3</v>
      </c>
      <c r="AX139" s="6" t="s">
        <v>45</v>
      </c>
      <c r="AY139" s="109" t="s">
        <v>92</v>
      </c>
    </row>
    <row r="140" spans="2:65" s="6" customFormat="1" ht="20.100000000000001" customHeight="1" x14ac:dyDescent="0.3">
      <c r="B140" s="102"/>
      <c r="C140" s="103"/>
      <c r="D140" s="103"/>
      <c r="E140" s="104" t="s">
        <v>1</v>
      </c>
      <c r="F140" s="158" t="s">
        <v>125</v>
      </c>
      <c r="G140" s="159"/>
      <c r="H140" s="159"/>
      <c r="I140" s="159"/>
      <c r="J140" s="103"/>
      <c r="K140" s="105">
        <v>11.73</v>
      </c>
      <c r="L140" s="103"/>
      <c r="M140" s="103"/>
      <c r="N140" s="103"/>
      <c r="O140" s="103"/>
      <c r="P140" s="103"/>
      <c r="Q140" s="103"/>
      <c r="R140" s="106"/>
      <c r="T140" s="107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8"/>
      <c r="AT140" s="109" t="s">
        <v>113</v>
      </c>
      <c r="AU140" s="109" t="s">
        <v>101</v>
      </c>
      <c r="AV140" s="6" t="s">
        <v>53</v>
      </c>
      <c r="AW140" s="6" t="s">
        <v>3</v>
      </c>
      <c r="AX140" s="6" t="s">
        <v>45</v>
      </c>
      <c r="AY140" s="109" t="s">
        <v>92</v>
      </c>
    </row>
    <row r="141" spans="2:65" s="6" customFormat="1" ht="20.100000000000001" customHeight="1" x14ac:dyDescent="0.3">
      <c r="B141" s="102"/>
      <c r="C141" s="103"/>
      <c r="D141" s="103"/>
      <c r="E141" s="104" t="s">
        <v>1</v>
      </c>
      <c r="F141" s="158" t="s">
        <v>126</v>
      </c>
      <c r="G141" s="159"/>
      <c r="H141" s="159"/>
      <c r="I141" s="159"/>
      <c r="J141" s="103"/>
      <c r="K141" s="105">
        <v>6.75</v>
      </c>
      <c r="L141" s="103"/>
      <c r="M141" s="103"/>
      <c r="N141" s="103"/>
      <c r="O141" s="103"/>
      <c r="P141" s="103"/>
      <c r="Q141" s="103"/>
      <c r="R141" s="106"/>
      <c r="T141" s="107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8"/>
      <c r="AT141" s="109" t="s">
        <v>113</v>
      </c>
      <c r="AU141" s="109" t="s">
        <v>101</v>
      </c>
      <c r="AV141" s="6" t="s">
        <v>53</v>
      </c>
      <c r="AW141" s="6" t="s">
        <v>3</v>
      </c>
      <c r="AX141" s="6" t="s">
        <v>45</v>
      </c>
      <c r="AY141" s="109" t="s">
        <v>92</v>
      </c>
    </row>
    <row r="142" spans="2:65" s="6" customFormat="1" ht="20.100000000000001" customHeight="1" x14ac:dyDescent="0.3">
      <c r="B142" s="102"/>
      <c r="C142" s="103"/>
      <c r="D142" s="103"/>
      <c r="E142" s="104" t="s">
        <v>1</v>
      </c>
      <c r="F142" s="158" t="s">
        <v>127</v>
      </c>
      <c r="G142" s="159"/>
      <c r="H142" s="159"/>
      <c r="I142" s="159"/>
      <c r="J142" s="103"/>
      <c r="K142" s="105">
        <v>4.5919999999999996</v>
      </c>
      <c r="L142" s="103"/>
      <c r="M142" s="103"/>
      <c r="N142" s="103"/>
      <c r="O142" s="103"/>
      <c r="P142" s="103"/>
      <c r="Q142" s="103"/>
      <c r="R142" s="106"/>
      <c r="T142" s="107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8"/>
      <c r="AT142" s="109" t="s">
        <v>113</v>
      </c>
      <c r="AU142" s="109" t="s">
        <v>101</v>
      </c>
      <c r="AV142" s="6" t="s">
        <v>53</v>
      </c>
      <c r="AW142" s="6" t="s">
        <v>3</v>
      </c>
      <c r="AX142" s="6" t="s">
        <v>45</v>
      </c>
      <c r="AY142" s="109" t="s">
        <v>92</v>
      </c>
    </row>
    <row r="143" spans="2:65" s="6" customFormat="1" ht="20.100000000000001" customHeight="1" x14ac:dyDescent="0.3">
      <c r="B143" s="102"/>
      <c r="C143" s="103"/>
      <c r="D143" s="103"/>
      <c r="E143" s="104" t="s">
        <v>1</v>
      </c>
      <c r="F143" s="158" t="s">
        <v>128</v>
      </c>
      <c r="G143" s="159"/>
      <c r="H143" s="159"/>
      <c r="I143" s="159"/>
      <c r="J143" s="103"/>
      <c r="K143" s="105">
        <v>32.832000000000001</v>
      </c>
      <c r="L143" s="103"/>
      <c r="M143" s="103"/>
      <c r="N143" s="103"/>
      <c r="O143" s="103"/>
      <c r="P143" s="103"/>
      <c r="Q143" s="103"/>
      <c r="R143" s="106"/>
      <c r="T143" s="107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8"/>
      <c r="AT143" s="109" t="s">
        <v>113</v>
      </c>
      <c r="AU143" s="109" t="s">
        <v>101</v>
      </c>
      <c r="AV143" s="6" t="s">
        <v>53</v>
      </c>
      <c r="AW143" s="6" t="s">
        <v>3</v>
      </c>
      <c r="AX143" s="6" t="s">
        <v>45</v>
      </c>
      <c r="AY143" s="109" t="s">
        <v>92</v>
      </c>
    </row>
    <row r="144" spans="2:65" s="7" customFormat="1" ht="20.100000000000001" customHeight="1" x14ac:dyDescent="0.3">
      <c r="B144" s="110"/>
      <c r="C144" s="111"/>
      <c r="D144" s="111"/>
      <c r="E144" s="112" t="s">
        <v>1</v>
      </c>
      <c r="F144" s="163" t="s">
        <v>129</v>
      </c>
      <c r="G144" s="164"/>
      <c r="H144" s="164"/>
      <c r="I144" s="164"/>
      <c r="J144" s="111"/>
      <c r="K144" s="113">
        <v>166.904</v>
      </c>
      <c r="L144" s="111"/>
      <c r="M144" s="111"/>
      <c r="N144" s="111"/>
      <c r="O144" s="111"/>
      <c r="P144" s="111"/>
      <c r="Q144" s="111"/>
      <c r="R144" s="114"/>
      <c r="T144" s="115"/>
      <c r="U144" s="111"/>
      <c r="V144" s="111"/>
      <c r="W144" s="111"/>
      <c r="X144" s="111"/>
      <c r="Y144" s="111"/>
      <c r="Z144" s="111"/>
      <c r="AA144" s="111"/>
      <c r="AB144" s="111"/>
      <c r="AC144" s="111"/>
      <c r="AD144" s="116"/>
      <c r="AT144" s="117" t="s">
        <v>113</v>
      </c>
      <c r="AU144" s="117" t="s">
        <v>101</v>
      </c>
      <c r="AV144" s="7" t="s">
        <v>96</v>
      </c>
      <c r="AW144" s="7" t="s">
        <v>3</v>
      </c>
      <c r="AX144" s="7" t="s">
        <v>45</v>
      </c>
      <c r="AY144" s="117" t="s">
        <v>92</v>
      </c>
    </row>
    <row r="145" spans="2:65" s="6" customFormat="1" ht="20.100000000000001" customHeight="1" x14ac:dyDescent="0.3">
      <c r="B145" s="102"/>
      <c r="C145" s="103"/>
      <c r="D145" s="103"/>
      <c r="E145" s="104" t="s">
        <v>1</v>
      </c>
      <c r="F145" s="158" t="s">
        <v>134</v>
      </c>
      <c r="G145" s="159"/>
      <c r="H145" s="159"/>
      <c r="I145" s="159"/>
      <c r="J145" s="103"/>
      <c r="K145" s="105">
        <v>33.380000000000003</v>
      </c>
      <c r="L145" s="103"/>
      <c r="M145" s="103"/>
      <c r="N145" s="103"/>
      <c r="O145" s="103"/>
      <c r="P145" s="103"/>
      <c r="Q145" s="103"/>
      <c r="R145" s="106"/>
      <c r="T145" s="107"/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8"/>
      <c r="AT145" s="109" t="s">
        <v>113</v>
      </c>
      <c r="AU145" s="109" t="s">
        <v>101</v>
      </c>
      <c r="AV145" s="6" t="s">
        <v>53</v>
      </c>
      <c r="AW145" s="6" t="s">
        <v>3</v>
      </c>
      <c r="AX145" s="6" t="s">
        <v>46</v>
      </c>
      <c r="AY145" s="109" t="s">
        <v>92</v>
      </c>
    </row>
    <row r="146" spans="2:65" s="5" customFormat="1" ht="22.35" customHeight="1" x14ac:dyDescent="0.35">
      <c r="B146" s="81"/>
      <c r="C146" s="82"/>
      <c r="D146" s="92" t="s">
        <v>67</v>
      </c>
      <c r="E146" s="92"/>
      <c r="F146" s="92"/>
      <c r="G146" s="92"/>
      <c r="H146" s="92"/>
      <c r="I146" s="92"/>
      <c r="J146" s="92"/>
      <c r="K146" s="92"/>
      <c r="L146" s="92"/>
      <c r="M146" s="142">
        <f>BK146</f>
        <v>0</v>
      </c>
      <c r="N146" s="143"/>
      <c r="O146" s="143"/>
      <c r="P146" s="143"/>
      <c r="Q146" s="143"/>
      <c r="R146" s="84"/>
      <c r="T146" s="85"/>
      <c r="U146" s="82"/>
      <c r="V146" s="82"/>
      <c r="W146" s="86">
        <f>W147+SUM(W148:W155)</f>
        <v>0</v>
      </c>
      <c r="X146" s="86">
        <f>X147+SUM(X148:X155)</f>
        <v>0</v>
      </c>
      <c r="Y146" s="82"/>
      <c r="Z146" s="87">
        <f>Z147+SUM(Z148:Z155)</f>
        <v>218.86585400000001</v>
      </c>
      <c r="AA146" s="82"/>
      <c r="AB146" s="87">
        <f>AB147+SUM(AB148:AB155)</f>
        <v>337.96520000000004</v>
      </c>
      <c r="AC146" s="82"/>
      <c r="AD146" s="88">
        <f>AD147+SUM(AD148:AD155)</f>
        <v>0</v>
      </c>
      <c r="AR146" s="89" t="s">
        <v>46</v>
      </c>
      <c r="AT146" s="90" t="s">
        <v>44</v>
      </c>
      <c r="AU146" s="90" t="s">
        <v>53</v>
      </c>
      <c r="AY146" s="89" t="s">
        <v>92</v>
      </c>
      <c r="BK146" s="91">
        <f>BK147+SUM(BK148:BK155)</f>
        <v>0</v>
      </c>
    </row>
    <row r="147" spans="2:65" s="1" customFormat="1" ht="20.100000000000001" customHeight="1" x14ac:dyDescent="0.3">
      <c r="B147" s="71"/>
      <c r="C147" s="93" t="s">
        <v>135</v>
      </c>
      <c r="D147" s="93" t="s">
        <v>93</v>
      </c>
      <c r="E147" s="94" t="s">
        <v>136</v>
      </c>
      <c r="F147" s="162" t="s">
        <v>327</v>
      </c>
      <c r="G147" s="153"/>
      <c r="H147" s="153"/>
      <c r="I147" s="153"/>
      <c r="J147" s="95" t="s">
        <v>137</v>
      </c>
      <c r="K147" s="96">
        <v>280</v>
      </c>
      <c r="L147" s="97"/>
      <c r="M147" s="154"/>
      <c r="N147" s="154"/>
      <c r="O147" s="154"/>
      <c r="P147" s="154">
        <f>ROUND(V147*K147,2)</f>
        <v>0</v>
      </c>
      <c r="Q147" s="154"/>
      <c r="R147" s="72"/>
      <c r="T147" s="98" t="s">
        <v>1</v>
      </c>
      <c r="U147" s="29" t="s">
        <v>28</v>
      </c>
      <c r="V147" s="58">
        <f>L147+M147</f>
        <v>0</v>
      </c>
      <c r="W147" s="58">
        <f>ROUND(L147*K147,2)</f>
        <v>0</v>
      </c>
      <c r="X147" s="58">
        <f>ROUND(M147*K147,2)</f>
        <v>0</v>
      </c>
      <c r="Y147" s="99">
        <v>0.23599999999999999</v>
      </c>
      <c r="Z147" s="99">
        <f>Y147*K147</f>
        <v>66.08</v>
      </c>
      <c r="AA147" s="99">
        <v>8.4000000000000003E-4</v>
      </c>
      <c r="AB147" s="99">
        <f>AA147*K147</f>
        <v>0.23520000000000002</v>
      </c>
      <c r="AC147" s="99">
        <v>0</v>
      </c>
      <c r="AD147" s="100">
        <f>AC147*K147</f>
        <v>0</v>
      </c>
      <c r="AR147" s="13" t="s">
        <v>96</v>
      </c>
      <c r="AT147" s="13" t="s">
        <v>93</v>
      </c>
      <c r="AU147" s="13" t="s">
        <v>101</v>
      </c>
      <c r="AY147" s="13" t="s">
        <v>92</v>
      </c>
      <c r="BE147" s="101">
        <f>IF(U147="základní",P147,0)</f>
        <v>0</v>
      </c>
      <c r="BF147" s="101">
        <f>IF(U147="snížená",P147,0)</f>
        <v>0</v>
      </c>
      <c r="BG147" s="101">
        <f>IF(U147="zákl. přenesená",P147,0)</f>
        <v>0</v>
      </c>
      <c r="BH147" s="101">
        <f>IF(U147="sníž. přenesená",P147,0)</f>
        <v>0</v>
      </c>
      <c r="BI147" s="101">
        <f>IF(U147="nulová",P147,0)</f>
        <v>0</v>
      </c>
      <c r="BJ147" s="13" t="s">
        <v>46</v>
      </c>
      <c r="BK147" s="101">
        <f>ROUND(V147*K147,2)</f>
        <v>0</v>
      </c>
      <c r="BL147" s="13" t="s">
        <v>96</v>
      </c>
      <c r="BM147" s="13" t="s">
        <v>138</v>
      </c>
    </row>
    <row r="148" spans="2:65" s="6" customFormat="1" ht="20.100000000000001" customHeight="1" x14ac:dyDescent="0.3">
      <c r="B148" s="102"/>
      <c r="C148" s="103"/>
      <c r="D148" s="103"/>
      <c r="E148" s="104" t="s">
        <v>1</v>
      </c>
      <c r="F148" s="160" t="s">
        <v>139</v>
      </c>
      <c r="G148" s="161"/>
      <c r="H148" s="161"/>
      <c r="I148" s="161"/>
      <c r="J148" s="103"/>
      <c r="K148" s="105">
        <v>280</v>
      </c>
      <c r="L148" s="103"/>
      <c r="M148" s="103"/>
      <c r="N148" s="103"/>
      <c r="O148" s="103"/>
      <c r="P148" s="103"/>
      <c r="Q148" s="103"/>
      <c r="R148" s="106"/>
      <c r="T148" s="107"/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8"/>
      <c r="AT148" s="109" t="s">
        <v>113</v>
      </c>
      <c r="AU148" s="109" t="s">
        <v>101</v>
      </c>
      <c r="AV148" s="6" t="s">
        <v>53</v>
      </c>
      <c r="AW148" s="6" t="s">
        <v>3</v>
      </c>
      <c r="AX148" s="6" t="s">
        <v>46</v>
      </c>
      <c r="AY148" s="109" t="s">
        <v>92</v>
      </c>
    </row>
    <row r="149" spans="2:65" s="1" customFormat="1" ht="20.100000000000001" customHeight="1" x14ac:dyDescent="0.3">
      <c r="B149" s="71"/>
      <c r="C149" s="93" t="s">
        <v>140</v>
      </c>
      <c r="D149" s="93" t="s">
        <v>93</v>
      </c>
      <c r="E149" s="94" t="s">
        <v>141</v>
      </c>
      <c r="F149" s="162" t="s">
        <v>328</v>
      </c>
      <c r="G149" s="153"/>
      <c r="H149" s="153"/>
      <c r="I149" s="153"/>
      <c r="J149" s="95" t="s">
        <v>137</v>
      </c>
      <c r="K149" s="96">
        <v>280</v>
      </c>
      <c r="L149" s="97">
        <v>0</v>
      </c>
      <c r="M149" s="154"/>
      <c r="N149" s="154"/>
      <c r="O149" s="154"/>
      <c r="P149" s="154">
        <f>ROUND(V149*K149,2)</f>
        <v>0</v>
      </c>
      <c r="Q149" s="154"/>
      <c r="R149" s="72"/>
      <c r="T149" s="98" t="s">
        <v>1</v>
      </c>
      <c r="U149" s="29" t="s">
        <v>28</v>
      </c>
      <c r="V149" s="58">
        <f>L149+M149</f>
        <v>0</v>
      </c>
      <c r="W149" s="58">
        <f>ROUND(L149*K149,2)</f>
        <v>0</v>
      </c>
      <c r="X149" s="58">
        <f>ROUND(M149*K149,2)</f>
        <v>0</v>
      </c>
      <c r="Y149" s="99">
        <v>7.0000000000000007E-2</v>
      </c>
      <c r="Z149" s="99">
        <f>Y149*K149</f>
        <v>19.600000000000001</v>
      </c>
      <c r="AA149" s="99">
        <v>0</v>
      </c>
      <c r="AB149" s="99">
        <f>AA149*K149</f>
        <v>0</v>
      </c>
      <c r="AC149" s="99">
        <v>0</v>
      </c>
      <c r="AD149" s="100">
        <f>AC149*K149</f>
        <v>0</v>
      </c>
      <c r="AR149" s="13" t="s">
        <v>96</v>
      </c>
      <c r="AT149" s="13" t="s">
        <v>93</v>
      </c>
      <c r="AU149" s="13" t="s">
        <v>101</v>
      </c>
      <c r="AY149" s="13" t="s">
        <v>92</v>
      </c>
      <c r="BE149" s="101">
        <f>IF(U149="základní",P149,0)</f>
        <v>0</v>
      </c>
      <c r="BF149" s="101">
        <f>IF(U149="snížená",P149,0)</f>
        <v>0</v>
      </c>
      <c r="BG149" s="101">
        <f>IF(U149="zákl. přenesená",P149,0)</f>
        <v>0</v>
      </c>
      <c r="BH149" s="101">
        <f>IF(U149="sníž. přenesená",P149,0)</f>
        <v>0</v>
      </c>
      <c r="BI149" s="101">
        <f>IF(U149="nulová",P149,0)</f>
        <v>0</v>
      </c>
      <c r="BJ149" s="13" t="s">
        <v>46</v>
      </c>
      <c r="BK149" s="101">
        <f>ROUND(V149*K149,2)</f>
        <v>0</v>
      </c>
      <c r="BL149" s="13" t="s">
        <v>96</v>
      </c>
      <c r="BM149" s="13" t="s">
        <v>142</v>
      </c>
    </row>
    <row r="150" spans="2:65" s="6" customFormat="1" ht="20.100000000000001" customHeight="1" x14ac:dyDescent="0.3">
      <c r="B150" s="102"/>
      <c r="C150" s="103"/>
      <c r="D150" s="103"/>
      <c r="E150" s="104" t="s">
        <v>1</v>
      </c>
      <c r="F150" s="160" t="s">
        <v>139</v>
      </c>
      <c r="G150" s="161"/>
      <c r="H150" s="161"/>
      <c r="I150" s="161"/>
      <c r="J150" s="103"/>
      <c r="K150" s="105">
        <v>280</v>
      </c>
      <c r="L150" s="103"/>
      <c r="M150" s="103"/>
      <c r="N150" s="103"/>
      <c r="O150" s="103"/>
      <c r="P150" s="103"/>
      <c r="Q150" s="103"/>
      <c r="R150" s="106"/>
      <c r="T150" s="107"/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8"/>
      <c r="AT150" s="109" t="s">
        <v>113</v>
      </c>
      <c r="AU150" s="109" t="s">
        <v>101</v>
      </c>
      <c r="AV150" s="6" t="s">
        <v>53</v>
      </c>
      <c r="AW150" s="6" t="s">
        <v>3</v>
      </c>
      <c r="AX150" s="6" t="s">
        <v>46</v>
      </c>
      <c r="AY150" s="109" t="s">
        <v>92</v>
      </c>
    </row>
    <row r="151" spans="2:65" s="1" customFormat="1" ht="30" customHeight="1" x14ac:dyDescent="0.3">
      <c r="B151" s="71"/>
      <c r="C151" s="93" t="s">
        <v>143</v>
      </c>
      <c r="D151" s="93" t="s">
        <v>93</v>
      </c>
      <c r="E151" s="94" t="s">
        <v>144</v>
      </c>
      <c r="F151" s="162" t="s">
        <v>329</v>
      </c>
      <c r="G151" s="153"/>
      <c r="H151" s="153"/>
      <c r="I151" s="153"/>
      <c r="J151" s="95" t="s">
        <v>137</v>
      </c>
      <c r="K151" s="96">
        <v>96</v>
      </c>
      <c r="L151" s="97">
        <v>0</v>
      </c>
      <c r="M151" s="154"/>
      <c r="N151" s="154"/>
      <c r="O151" s="154"/>
      <c r="P151" s="154">
        <f>ROUND(V151*K151,2)</f>
        <v>0</v>
      </c>
      <c r="Q151" s="154"/>
      <c r="R151" s="72"/>
      <c r="T151" s="98" t="s">
        <v>1</v>
      </c>
      <c r="U151" s="29" t="s">
        <v>28</v>
      </c>
      <c r="V151" s="58">
        <f>L151+M151</f>
        <v>0</v>
      </c>
      <c r="W151" s="58">
        <f>ROUND(L151*K151,2)</f>
        <v>0</v>
      </c>
      <c r="X151" s="58">
        <f>ROUND(M151*K151,2)</f>
        <v>0</v>
      </c>
      <c r="Y151" s="99">
        <v>0.20399999999999999</v>
      </c>
      <c r="Z151" s="99">
        <f>Y151*K151</f>
        <v>19.584</v>
      </c>
      <c r="AA151" s="99">
        <v>0</v>
      </c>
      <c r="AB151" s="99">
        <f>AA151*K151</f>
        <v>0</v>
      </c>
      <c r="AC151" s="99">
        <v>0</v>
      </c>
      <c r="AD151" s="100">
        <f>AC151*K151</f>
        <v>0</v>
      </c>
      <c r="AR151" s="13" t="s">
        <v>96</v>
      </c>
      <c r="AT151" s="13" t="s">
        <v>93</v>
      </c>
      <c r="AU151" s="13" t="s">
        <v>101</v>
      </c>
      <c r="AY151" s="13" t="s">
        <v>92</v>
      </c>
      <c r="BE151" s="101">
        <f>IF(U151="základní",P151,0)</f>
        <v>0</v>
      </c>
      <c r="BF151" s="101">
        <f>IF(U151="snížená",P151,0)</f>
        <v>0</v>
      </c>
      <c r="BG151" s="101">
        <f>IF(U151="zákl. přenesená",P151,0)</f>
        <v>0</v>
      </c>
      <c r="BH151" s="101">
        <f>IF(U151="sníž. přenesená",P151,0)</f>
        <v>0</v>
      </c>
      <c r="BI151" s="101">
        <f>IF(U151="nulová",P151,0)</f>
        <v>0</v>
      </c>
      <c r="BJ151" s="13" t="s">
        <v>46</v>
      </c>
      <c r="BK151" s="101">
        <f>ROUND(V151*K151,2)</f>
        <v>0</v>
      </c>
      <c r="BL151" s="13" t="s">
        <v>96</v>
      </c>
      <c r="BM151" s="13" t="s">
        <v>145</v>
      </c>
    </row>
    <row r="152" spans="2:65" s="6" customFormat="1" ht="20.100000000000001" customHeight="1" x14ac:dyDescent="0.3">
      <c r="B152" s="102"/>
      <c r="C152" s="103"/>
      <c r="D152" s="103"/>
      <c r="E152" s="104" t="s">
        <v>1</v>
      </c>
      <c r="F152" s="160" t="s">
        <v>330</v>
      </c>
      <c r="G152" s="161"/>
      <c r="H152" s="161"/>
      <c r="I152" s="161"/>
      <c r="J152" s="103"/>
      <c r="K152" s="105">
        <v>96</v>
      </c>
      <c r="L152" s="103"/>
      <c r="M152" s="103"/>
      <c r="N152" s="103"/>
      <c r="O152" s="103"/>
      <c r="P152" s="103"/>
      <c r="Q152" s="103"/>
      <c r="R152" s="106"/>
      <c r="T152" s="107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8"/>
      <c r="AT152" s="109" t="s">
        <v>113</v>
      </c>
      <c r="AU152" s="109" t="s">
        <v>101</v>
      </c>
      <c r="AV152" s="6" t="s">
        <v>53</v>
      </c>
      <c r="AW152" s="6" t="s">
        <v>3</v>
      </c>
      <c r="AX152" s="6" t="s">
        <v>46</v>
      </c>
      <c r="AY152" s="109" t="s">
        <v>92</v>
      </c>
    </row>
    <row r="153" spans="2:65" s="1" customFormat="1" ht="30" customHeight="1" x14ac:dyDescent="0.3">
      <c r="B153" s="71"/>
      <c r="C153" s="93" t="s">
        <v>146</v>
      </c>
      <c r="D153" s="93" t="s">
        <v>93</v>
      </c>
      <c r="E153" s="94" t="s">
        <v>147</v>
      </c>
      <c r="F153" s="162" t="s">
        <v>331</v>
      </c>
      <c r="G153" s="153"/>
      <c r="H153" s="153"/>
      <c r="I153" s="153"/>
      <c r="J153" s="95" t="s">
        <v>137</v>
      </c>
      <c r="K153" s="96">
        <v>480</v>
      </c>
      <c r="L153" s="97"/>
      <c r="M153" s="154"/>
      <c r="N153" s="154"/>
      <c r="O153" s="154"/>
      <c r="P153" s="154">
        <f>ROUND(V153*K153,2)</f>
        <v>0</v>
      </c>
      <c r="Q153" s="154"/>
      <c r="R153" s="72"/>
      <c r="T153" s="98" t="s">
        <v>1</v>
      </c>
      <c r="U153" s="29" t="s">
        <v>28</v>
      </c>
      <c r="V153" s="58">
        <f>L153+M153</f>
        <v>0</v>
      </c>
      <c r="W153" s="58">
        <f>ROUND(L153*K153,2)</f>
        <v>0</v>
      </c>
      <c r="X153" s="58">
        <f>ROUND(M153*K153,2)</f>
        <v>0</v>
      </c>
      <c r="Y153" s="99">
        <v>0</v>
      </c>
      <c r="Z153" s="99">
        <f>Y153*K153</f>
        <v>0</v>
      </c>
      <c r="AA153" s="99">
        <v>0</v>
      </c>
      <c r="AB153" s="99">
        <f>AA153*K153</f>
        <v>0</v>
      </c>
      <c r="AC153" s="99">
        <v>0</v>
      </c>
      <c r="AD153" s="100">
        <f>AC153*K153</f>
        <v>0</v>
      </c>
      <c r="AR153" s="13" t="s">
        <v>96</v>
      </c>
      <c r="AT153" s="13" t="s">
        <v>93</v>
      </c>
      <c r="AU153" s="13" t="s">
        <v>101</v>
      </c>
      <c r="AY153" s="13" t="s">
        <v>92</v>
      </c>
      <c r="BE153" s="101">
        <f>IF(U153="základní",P153,0)</f>
        <v>0</v>
      </c>
      <c r="BF153" s="101">
        <f>IF(U153="snížená",P153,0)</f>
        <v>0</v>
      </c>
      <c r="BG153" s="101">
        <f>IF(U153="zákl. přenesená",P153,0)</f>
        <v>0</v>
      </c>
      <c r="BH153" s="101">
        <f>IF(U153="sníž. přenesená",P153,0)</f>
        <v>0</v>
      </c>
      <c r="BI153" s="101">
        <f>IF(U153="nulová",P153,0)</f>
        <v>0</v>
      </c>
      <c r="BJ153" s="13" t="s">
        <v>46</v>
      </c>
      <c r="BK153" s="101">
        <f>ROUND(V153*K153,2)</f>
        <v>0</v>
      </c>
      <c r="BL153" s="13" t="s">
        <v>96</v>
      </c>
      <c r="BM153" s="13" t="s">
        <v>148</v>
      </c>
    </row>
    <row r="154" spans="2:65" s="6" customFormat="1" ht="20.100000000000001" customHeight="1" x14ac:dyDescent="0.3">
      <c r="B154" s="102"/>
      <c r="C154" s="103"/>
      <c r="D154" s="103"/>
      <c r="E154" s="104" t="s">
        <v>1</v>
      </c>
      <c r="F154" s="160" t="s">
        <v>332</v>
      </c>
      <c r="G154" s="161"/>
      <c r="H154" s="161"/>
      <c r="I154" s="161"/>
      <c r="J154" s="103"/>
      <c r="K154" s="105">
        <v>480</v>
      </c>
      <c r="L154" s="103"/>
      <c r="M154" s="103"/>
      <c r="N154" s="103"/>
      <c r="O154" s="103"/>
      <c r="P154" s="103"/>
      <c r="Q154" s="103"/>
      <c r="R154" s="106"/>
      <c r="T154" s="107"/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8"/>
      <c r="AT154" s="109" t="s">
        <v>113</v>
      </c>
      <c r="AU154" s="109" t="s">
        <v>101</v>
      </c>
      <c r="AV154" s="6" t="s">
        <v>53</v>
      </c>
      <c r="AW154" s="6" t="s">
        <v>3</v>
      </c>
      <c r="AX154" s="6" t="s">
        <v>46</v>
      </c>
      <c r="AY154" s="109" t="s">
        <v>92</v>
      </c>
    </row>
    <row r="155" spans="2:65" s="8" customFormat="1" ht="21.6" customHeight="1" x14ac:dyDescent="0.3">
      <c r="B155" s="118"/>
      <c r="C155" s="119"/>
      <c r="D155" s="120" t="s">
        <v>68</v>
      </c>
      <c r="E155" s="120"/>
      <c r="F155" s="120"/>
      <c r="G155" s="120"/>
      <c r="H155" s="120"/>
      <c r="I155" s="120"/>
      <c r="J155" s="120"/>
      <c r="K155" s="120"/>
      <c r="L155" s="120"/>
      <c r="M155" s="144">
        <f>BK155</f>
        <v>0</v>
      </c>
      <c r="N155" s="145"/>
      <c r="O155" s="145"/>
      <c r="P155" s="145"/>
      <c r="Q155" s="145"/>
      <c r="R155" s="121"/>
      <c r="T155" s="122"/>
      <c r="U155" s="119"/>
      <c r="V155" s="119"/>
      <c r="W155" s="123">
        <f>W156+SUM(W157:W164)</f>
        <v>0</v>
      </c>
      <c r="X155" s="123">
        <f>X156+SUM(X157:X164)</f>
        <v>0</v>
      </c>
      <c r="Y155" s="119"/>
      <c r="Z155" s="124">
        <f>Z156+SUM(Z157:Z164)</f>
        <v>113.601854</v>
      </c>
      <c r="AA155" s="119"/>
      <c r="AB155" s="124">
        <f>AB156+SUM(AB157:AB164)</f>
        <v>337.73</v>
      </c>
      <c r="AC155" s="119"/>
      <c r="AD155" s="125">
        <f>AD156+SUM(AD157:AD164)</f>
        <v>0</v>
      </c>
      <c r="AR155" s="126" t="s">
        <v>46</v>
      </c>
      <c r="AT155" s="127" t="s">
        <v>44</v>
      </c>
      <c r="AU155" s="127" t="s">
        <v>101</v>
      </c>
      <c r="AY155" s="126" t="s">
        <v>92</v>
      </c>
      <c r="BK155" s="128">
        <f>BK156+SUM(BK157:BK164)</f>
        <v>0</v>
      </c>
    </row>
    <row r="156" spans="2:65" s="1" customFormat="1" ht="20.100000000000001" customHeight="1" x14ac:dyDescent="0.3">
      <c r="B156" s="71"/>
      <c r="C156" s="93" t="s">
        <v>149</v>
      </c>
      <c r="D156" s="93" t="s">
        <v>93</v>
      </c>
      <c r="E156" s="94" t="s">
        <v>150</v>
      </c>
      <c r="F156" s="162" t="s">
        <v>326</v>
      </c>
      <c r="G156" s="153"/>
      <c r="H156" s="153"/>
      <c r="I156" s="153"/>
      <c r="J156" s="95" t="s">
        <v>110</v>
      </c>
      <c r="K156" s="96">
        <v>116.95</v>
      </c>
      <c r="L156" s="97">
        <v>0</v>
      </c>
      <c r="M156" s="154"/>
      <c r="N156" s="154"/>
      <c r="O156" s="154"/>
      <c r="P156" s="154">
        <f>ROUND(V156*K156,2)</f>
        <v>0</v>
      </c>
      <c r="Q156" s="154"/>
      <c r="R156" s="72"/>
      <c r="T156" s="98" t="s">
        <v>1</v>
      </c>
      <c r="U156" s="29" t="s">
        <v>28</v>
      </c>
      <c r="V156" s="58">
        <f>L156+M156</f>
        <v>0</v>
      </c>
      <c r="W156" s="58">
        <f>ROUND(L156*K156,2)</f>
        <v>0</v>
      </c>
      <c r="X156" s="58">
        <f>ROUND(M156*K156,2)</f>
        <v>0</v>
      </c>
      <c r="Y156" s="99">
        <v>0.34499999999999997</v>
      </c>
      <c r="Z156" s="99">
        <f>Y156*K156</f>
        <v>40.347749999999998</v>
      </c>
      <c r="AA156" s="99">
        <v>0</v>
      </c>
      <c r="AB156" s="99">
        <f>AA156*K156</f>
        <v>0</v>
      </c>
      <c r="AC156" s="99">
        <v>0</v>
      </c>
      <c r="AD156" s="100">
        <f>AC156*K156</f>
        <v>0</v>
      </c>
      <c r="AR156" s="13" t="s">
        <v>96</v>
      </c>
      <c r="AT156" s="13" t="s">
        <v>93</v>
      </c>
      <c r="AU156" s="13" t="s">
        <v>96</v>
      </c>
      <c r="AY156" s="13" t="s">
        <v>92</v>
      </c>
      <c r="BE156" s="101">
        <f>IF(U156="základní",P156,0)</f>
        <v>0</v>
      </c>
      <c r="BF156" s="101">
        <f>IF(U156="snížená",P156,0)</f>
        <v>0</v>
      </c>
      <c r="BG156" s="101">
        <f>IF(U156="zákl. přenesená",P156,0)</f>
        <v>0</v>
      </c>
      <c r="BH156" s="101">
        <f>IF(U156="sníž. přenesená",P156,0)</f>
        <v>0</v>
      </c>
      <c r="BI156" s="101">
        <f>IF(U156="nulová",P156,0)</f>
        <v>0</v>
      </c>
      <c r="BJ156" s="13" t="s">
        <v>46</v>
      </c>
      <c r="BK156" s="101">
        <f>ROUND(V156*K156,2)</f>
        <v>0</v>
      </c>
      <c r="BL156" s="13" t="s">
        <v>96</v>
      </c>
      <c r="BM156" s="13" t="s">
        <v>151</v>
      </c>
    </row>
    <row r="157" spans="2:65" s="6" customFormat="1" ht="20.100000000000001" customHeight="1" x14ac:dyDescent="0.3">
      <c r="B157" s="102"/>
      <c r="C157" s="103"/>
      <c r="D157" s="103"/>
      <c r="E157" s="104" t="s">
        <v>1</v>
      </c>
      <c r="F157" s="160" t="s">
        <v>152</v>
      </c>
      <c r="G157" s="161"/>
      <c r="H157" s="161"/>
      <c r="I157" s="161"/>
      <c r="J157" s="103"/>
      <c r="K157" s="105">
        <v>33.5</v>
      </c>
      <c r="L157" s="103"/>
      <c r="M157" s="103"/>
      <c r="N157" s="103"/>
      <c r="O157" s="103"/>
      <c r="P157" s="103"/>
      <c r="Q157" s="103"/>
      <c r="R157" s="106"/>
      <c r="T157" s="107"/>
      <c r="U157" s="103"/>
      <c r="V157" s="103"/>
      <c r="W157" s="103"/>
      <c r="X157" s="103"/>
      <c r="Y157" s="103"/>
      <c r="Z157" s="103"/>
      <c r="AA157" s="103"/>
      <c r="AB157" s="103"/>
      <c r="AC157" s="103"/>
      <c r="AD157" s="108"/>
      <c r="AT157" s="109" t="s">
        <v>113</v>
      </c>
      <c r="AU157" s="109" t="s">
        <v>96</v>
      </c>
      <c r="AV157" s="6" t="s">
        <v>53</v>
      </c>
      <c r="AW157" s="6" t="s">
        <v>3</v>
      </c>
      <c r="AX157" s="6" t="s">
        <v>45</v>
      </c>
      <c r="AY157" s="109" t="s">
        <v>92</v>
      </c>
    </row>
    <row r="158" spans="2:65" s="6" customFormat="1" ht="20.100000000000001" customHeight="1" x14ac:dyDescent="0.3">
      <c r="B158" s="102"/>
      <c r="C158" s="103"/>
      <c r="D158" s="103"/>
      <c r="E158" s="104" t="s">
        <v>1</v>
      </c>
      <c r="F158" s="158" t="s">
        <v>153</v>
      </c>
      <c r="G158" s="159"/>
      <c r="H158" s="159"/>
      <c r="I158" s="159"/>
      <c r="J158" s="103"/>
      <c r="K158" s="105">
        <v>83.45</v>
      </c>
      <c r="L158" s="103"/>
      <c r="M158" s="103"/>
      <c r="N158" s="103"/>
      <c r="O158" s="103"/>
      <c r="P158" s="103"/>
      <c r="Q158" s="103"/>
      <c r="R158" s="106"/>
      <c r="T158" s="107"/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8"/>
      <c r="AT158" s="109" t="s">
        <v>113</v>
      </c>
      <c r="AU158" s="109" t="s">
        <v>96</v>
      </c>
      <c r="AV158" s="6" t="s">
        <v>53</v>
      </c>
      <c r="AW158" s="6" t="s">
        <v>3</v>
      </c>
      <c r="AX158" s="6" t="s">
        <v>45</v>
      </c>
      <c r="AY158" s="109" t="s">
        <v>92</v>
      </c>
    </row>
    <row r="159" spans="2:65" s="7" customFormat="1" ht="20.100000000000001" customHeight="1" x14ac:dyDescent="0.3">
      <c r="B159" s="110"/>
      <c r="C159" s="111"/>
      <c r="D159" s="111"/>
      <c r="E159" s="112" t="s">
        <v>1</v>
      </c>
      <c r="F159" s="163" t="s">
        <v>129</v>
      </c>
      <c r="G159" s="164"/>
      <c r="H159" s="164"/>
      <c r="I159" s="164"/>
      <c r="J159" s="111"/>
      <c r="K159" s="113">
        <v>116.95</v>
      </c>
      <c r="L159" s="111"/>
      <c r="M159" s="111"/>
      <c r="N159" s="111"/>
      <c r="O159" s="111"/>
      <c r="P159" s="111"/>
      <c r="Q159" s="111"/>
      <c r="R159" s="114"/>
      <c r="T159" s="115"/>
      <c r="U159" s="111"/>
      <c r="V159" s="111"/>
      <c r="W159" s="111"/>
      <c r="X159" s="111"/>
      <c r="Y159" s="111"/>
      <c r="Z159" s="111"/>
      <c r="AA159" s="111"/>
      <c r="AB159" s="111"/>
      <c r="AC159" s="111"/>
      <c r="AD159" s="116"/>
      <c r="AT159" s="117" t="s">
        <v>113</v>
      </c>
      <c r="AU159" s="117" t="s">
        <v>96</v>
      </c>
      <c r="AV159" s="7" t="s">
        <v>96</v>
      </c>
      <c r="AW159" s="7" t="s">
        <v>3</v>
      </c>
      <c r="AX159" s="7" t="s">
        <v>46</v>
      </c>
      <c r="AY159" s="117" t="s">
        <v>92</v>
      </c>
    </row>
    <row r="160" spans="2:65" s="1" customFormat="1" ht="30" customHeight="1" x14ac:dyDescent="0.3">
      <c r="B160" s="71"/>
      <c r="C160" s="93" t="s">
        <v>154</v>
      </c>
      <c r="D160" s="93" t="s">
        <v>93</v>
      </c>
      <c r="E160" s="94" t="s">
        <v>155</v>
      </c>
      <c r="F160" s="153" t="s">
        <v>156</v>
      </c>
      <c r="G160" s="153"/>
      <c r="H160" s="153"/>
      <c r="I160" s="153"/>
      <c r="J160" s="95" t="s">
        <v>110</v>
      </c>
      <c r="K160" s="96">
        <v>198.4</v>
      </c>
      <c r="L160" s="97">
        <v>0</v>
      </c>
      <c r="M160" s="154"/>
      <c r="N160" s="154"/>
      <c r="O160" s="154"/>
      <c r="P160" s="154">
        <f>ROUND(V160*K160,2)</f>
        <v>0</v>
      </c>
      <c r="Q160" s="154"/>
      <c r="R160" s="72"/>
      <c r="T160" s="98" t="s">
        <v>1</v>
      </c>
      <c r="U160" s="29" t="s">
        <v>28</v>
      </c>
      <c r="V160" s="58">
        <f>L160+M160</f>
        <v>0</v>
      </c>
      <c r="W160" s="58">
        <f>ROUND(L160*K160,2)</f>
        <v>0</v>
      </c>
      <c r="X160" s="58">
        <f>ROUND(M160*K160,2)</f>
        <v>0</v>
      </c>
      <c r="Y160" s="99">
        <v>8.3000000000000004E-2</v>
      </c>
      <c r="Z160" s="99">
        <f>Y160*K160</f>
        <v>16.467200000000002</v>
      </c>
      <c r="AA160" s="99">
        <v>0</v>
      </c>
      <c r="AB160" s="99">
        <f>AA160*K160</f>
        <v>0</v>
      </c>
      <c r="AC160" s="99">
        <v>0</v>
      </c>
      <c r="AD160" s="100">
        <f>AC160*K160</f>
        <v>0</v>
      </c>
      <c r="AR160" s="13" t="s">
        <v>96</v>
      </c>
      <c r="AT160" s="13" t="s">
        <v>93</v>
      </c>
      <c r="AU160" s="13" t="s">
        <v>96</v>
      </c>
      <c r="AY160" s="13" t="s">
        <v>92</v>
      </c>
      <c r="BE160" s="101">
        <f>IF(U160="základní",P160,0)</f>
        <v>0</v>
      </c>
      <c r="BF160" s="101">
        <f>IF(U160="snížená",P160,0)</f>
        <v>0</v>
      </c>
      <c r="BG160" s="101">
        <f>IF(U160="zákl. přenesená",P160,0)</f>
        <v>0</v>
      </c>
      <c r="BH160" s="101">
        <f>IF(U160="sníž. přenesená",P160,0)</f>
        <v>0</v>
      </c>
      <c r="BI160" s="101">
        <f>IF(U160="nulová",P160,0)</f>
        <v>0</v>
      </c>
      <c r="BJ160" s="13" t="s">
        <v>46</v>
      </c>
      <c r="BK160" s="101">
        <f>ROUND(V160*K160,2)</f>
        <v>0</v>
      </c>
      <c r="BL160" s="13" t="s">
        <v>96</v>
      </c>
      <c r="BM160" s="13" t="s">
        <v>157</v>
      </c>
    </row>
    <row r="161" spans="2:65" s="6" customFormat="1" ht="20.100000000000001" customHeight="1" x14ac:dyDescent="0.3">
      <c r="B161" s="102"/>
      <c r="C161" s="103"/>
      <c r="D161" s="103"/>
      <c r="E161" s="104" t="s">
        <v>1</v>
      </c>
      <c r="F161" s="160" t="s">
        <v>158</v>
      </c>
      <c r="G161" s="161"/>
      <c r="H161" s="161"/>
      <c r="I161" s="161"/>
      <c r="J161" s="103"/>
      <c r="K161" s="105">
        <v>198.4</v>
      </c>
      <c r="L161" s="103"/>
      <c r="M161" s="103"/>
      <c r="N161" s="103"/>
      <c r="O161" s="103"/>
      <c r="P161" s="103"/>
      <c r="Q161" s="103"/>
      <c r="R161" s="106"/>
      <c r="T161" s="107"/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8"/>
      <c r="AT161" s="109" t="s">
        <v>113</v>
      </c>
      <c r="AU161" s="109" t="s">
        <v>96</v>
      </c>
      <c r="AV161" s="6" t="s">
        <v>53</v>
      </c>
      <c r="AW161" s="6" t="s">
        <v>3</v>
      </c>
      <c r="AX161" s="6" t="s">
        <v>46</v>
      </c>
      <c r="AY161" s="109" t="s">
        <v>92</v>
      </c>
    </row>
    <row r="162" spans="2:65" s="1" customFormat="1" ht="30" customHeight="1" x14ac:dyDescent="0.3">
      <c r="B162" s="71"/>
      <c r="C162" s="93" t="s">
        <v>7</v>
      </c>
      <c r="D162" s="93" t="s">
        <v>93</v>
      </c>
      <c r="E162" s="94" t="s">
        <v>159</v>
      </c>
      <c r="F162" s="153" t="s">
        <v>160</v>
      </c>
      <c r="G162" s="153"/>
      <c r="H162" s="153"/>
      <c r="I162" s="153"/>
      <c r="J162" s="95" t="s">
        <v>110</v>
      </c>
      <c r="K162" s="96">
        <v>992</v>
      </c>
      <c r="L162" s="97">
        <v>0</v>
      </c>
      <c r="M162" s="154"/>
      <c r="N162" s="154"/>
      <c r="O162" s="154"/>
      <c r="P162" s="154">
        <f>ROUND(V162*K162,2)</f>
        <v>0</v>
      </c>
      <c r="Q162" s="154"/>
      <c r="R162" s="72"/>
      <c r="T162" s="98" t="s">
        <v>1</v>
      </c>
      <c r="U162" s="29" t="s">
        <v>28</v>
      </c>
      <c r="V162" s="58">
        <f>L162+M162</f>
        <v>0</v>
      </c>
      <c r="W162" s="58">
        <f>ROUND(L162*K162,2)</f>
        <v>0</v>
      </c>
      <c r="X162" s="58">
        <f>ROUND(M162*K162,2)</f>
        <v>0</v>
      </c>
      <c r="Y162" s="99">
        <v>4.0000000000000001E-3</v>
      </c>
      <c r="Z162" s="99">
        <f>Y162*K162</f>
        <v>3.968</v>
      </c>
      <c r="AA162" s="99">
        <v>0</v>
      </c>
      <c r="AB162" s="99">
        <f>AA162*K162</f>
        <v>0</v>
      </c>
      <c r="AC162" s="99">
        <v>0</v>
      </c>
      <c r="AD162" s="100">
        <f>AC162*K162</f>
        <v>0</v>
      </c>
      <c r="AR162" s="13" t="s">
        <v>96</v>
      </c>
      <c r="AT162" s="13" t="s">
        <v>93</v>
      </c>
      <c r="AU162" s="13" t="s">
        <v>96</v>
      </c>
      <c r="AY162" s="13" t="s">
        <v>92</v>
      </c>
      <c r="BE162" s="101">
        <f>IF(U162="základní",P162,0)</f>
        <v>0</v>
      </c>
      <c r="BF162" s="101">
        <f>IF(U162="snížená",P162,0)</f>
        <v>0</v>
      </c>
      <c r="BG162" s="101">
        <f>IF(U162="zákl. přenesená",P162,0)</f>
        <v>0</v>
      </c>
      <c r="BH162" s="101">
        <f>IF(U162="sníž. přenesená",P162,0)</f>
        <v>0</v>
      </c>
      <c r="BI162" s="101">
        <f>IF(U162="nulová",P162,0)</f>
        <v>0</v>
      </c>
      <c r="BJ162" s="13" t="s">
        <v>46</v>
      </c>
      <c r="BK162" s="101">
        <f>ROUND(V162*K162,2)</f>
        <v>0</v>
      </c>
      <c r="BL162" s="13" t="s">
        <v>96</v>
      </c>
      <c r="BM162" s="13" t="s">
        <v>161</v>
      </c>
    </row>
    <row r="163" spans="2:65" s="6" customFormat="1" ht="20.100000000000001" customHeight="1" x14ac:dyDescent="0.3">
      <c r="B163" s="102"/>
      <c r="C163" s="103"/>
      <c r="D163" s="103"/>
      <c r="E163" s="104" t="s">
        <v>1</v>
      </c>
      <c r="F163" s="160" t="s">
        <v>162</v>
      </c>
      <c r="G163" s="161"/>
      <c r="H163" s="161"/>
      <c r="I163" s="161"/>
      <c r="J163" s="103"/>
      <c r="K163" s="105">
        <v>992</v>
      </c>
      <c r="L163" s="103"/>
      <c r="M163" s="103"/>
      <c r="N163" s="103"/>
      <c r="O163" s="103"/>
      <c r="P163" s="103"/>
      <c r="Q163" s="103"/>
      <c r="R163" s="106"/>
      <c r="T163" s="107"/>
      <c r="U163" s="103"/>
      <c r="V163" s="103"/>
      <c r="W163" s="103"/>
      <c r="X163" s="103"/>
      <c r="Y163" s="103"/>
      <c r="Z163" s="103"/>
      <c r="AA163" s="103"/>
      <c r="AB163" s="103"/>
      <c r="AC163" s="103"/>
      <c r="AD163" s="108"/>
      <c r="AT163" s="109" t="s">
        <v>113</v>
      </c>
      <c r="AU163" s="109" t="s">
        <v>96</v>
      </c>
      <c r="AV163" s="6" t="s">
        <v>53</v>
      </c>
      <c r="AW163" s="6" t="s">
        <v>3</v>
      </c>
      <c r="AX163" s="6" t="s">
        <v>46</v>
      </c>
      <c r="AY163" s="109" t="s">
        <v>92</v>
      </c>
    </row>
    <row r="164" spans="2:65" s="8" customFormat="1" ht="21.6" customHeight="1" x14ac:dyDescent="0.3">
      <c r="B164" s="118"/>
      <c r="C164" s="119"/>
      <c r="D164" s="120" t="s">
        <v>69</v>
      </c>
      <c r="E164" s="120"/>
      <c r="F164" s="120"/>
      <c r="G164" s="120"/>
      <c r="H164" s="120"/>
      <c r="I164" s="120"/>
      <c r="J164" s="120"/>
      <c r="K164" s="120"/>
      <c r="L164" s="120"/>
      <c r="M164" s="144">
        <f>BK164</f>
        <v>0</v>
      </c>
      <c r="N164" s="145"/>
      <c r="O164" s="145"/>
      <c r="P164" s="145"/>
      <c r="Q164" s="145"/>
      <c r="R164" s="121"/>
      <c r="T164" s="122"/>
      <c r="U164" s="119"/>
      <c r="V164" s="119"/>
      <c r="W164" s="123">
        <f>SUM(W165:W198)</f>
        <v>0</v>
      </c>
      <c r="X164" s="123">
        <f>SUM(X165:X198)</f>
        <v>0</v>
      </c>
      <c r="Y164" s="119"/>
      <c r="Z164" s="124">
        <f>SUM(Z165:Z198)</f>
        <v>52.818904000000003</v>
      </c>
      <c r="AA164" s="119"/>
      <c r="AB164" s="124">
        <f>SUM(AB165:AB198)</f>
        <v>337.73</v>
      </c>
      <c r="AC164" s="119"/>
      <c r="AD164" s="125">
        <f>SUM(AD165:AD198)</f>
        <v>0</v>
      </c>
      <c r="AR164" s="126" t="s">
        <v>46</v>
      </c>
      <c r="AT164" s="127" t="s">
        <v>44</v>
      </c>
      <c r="AU164" s="127" t="s">
        <v>96</v>
      </c>
      <c r="AY164" s="126" t="s">
        <v>92</v>
      </c>
      <c r="BK164" s="128">
        <f>SUM(BK165:BK198)</f>
        <v>0</v>
      </c>
    </row>
    <row r="165" spans="2:65" s="1" customFormat="1" ht="20.100000000000001" customHeight="1" x14ac:dyDescent="0.3">
      <c r="B165" s="71"/>
      <c r="C165" s="93" t="s">
        <v>163</v>
      </c>
      <c r="D165" s="93" t="s">
        <v>93</v>
      </c>
      <c r="E165" s="94" t="s">
        <v>164</v>
      </c>
      <c r="F165" s="162" t="s">
        <v>323</v>
      </c>
      <c r="G165" s="153"/>
      <c r="H165" s="153"/>
      <c r="I165" s="153"/>
      <c r="J165" s="95" t="s">
        <v>110</v>
      </c>
      <c r="K165" s="96">
        <v>200.4</v>
      </c>
      <c r="L165" s="97">
        <v>0</v>
      </c>
      <c r="M165" s="154"/>
      <c r="N165" s="154"/>
      <c r="O165" s="154"/>
      <c r="P165" s="154">
        <f>ROUND(V165*K165,2)</f>
        <v>0</v>
      </c>
      <c r="Q165" s="154"/>
      <c r="R165" s="72"/>
      <c r="T165" s="98" t="s">
        <v>1</v>
      </c>
      <c r="U165" s="29" t="s">
        <v>28</v>
      </c>
      <c r="V165" s="58">
        <f>L165+M165</f>
        <v>0</v>
      </c>
      <c r="W165" s="58">
        <f>ROUND(L165*K165,2)</f>
        <v>0</v>
      </c>
      <c r="X165" s="58">
        <f>ROUND(M165*K165,2)</f>
        <v>0</v>
      </c>
      <c r="Y165" s="99">
        <v>8.9999999999999993E-3</v>
      </c>
      <c r="Z165" s="99">
        <f>Y165*K165</f>
        <v>1.8035999999999999</v>
      </c>
      <c r="AA165" s="99">
        <v>0</v>
      </c>
      <c r="AB165" s="99">
        <f>AA165*K165</f>
        <v>0</v>
      </c>
      <c r="AC165" s="99">
        <v>0</v>
      </c>
      <c r="AD165" s="100">
        <f>AC165*K165</f>
        <v>0</v>
      </c>
      <c r="AR165" s="13" t="s">
        <v>96</v>
      </c>
      <c r="AT165" s="13" t="s">
        <v>93</v>
      </c>
      <c r="AU165" s="13" t="s">
        <v>107</v>
      </c>
      <c r="AY165" s="13" t="s">
        <v>92</v>
      </c>
      <c r="BE165" s="101">
        <f>IF(U165="základní",P165,0)</f>
        <v>0</v>
      </c>
      <c r="BF165" s="101">
        <f>IF(U165="snížená",P165,0)</f>
        <v>0</v>
      </c>
      <c r="BG165" s="101">
        <f>IF(U165="zákl. přenesená",P165,0)</f>
        <v>0</v>
      </c>
      <c r="BH165" s="101">
        <f>IF(U165="sníž. přenesená",P165,0)</f>
        <v>0</v>
      </c>
      <c r="BI165" s="101">
        <f>IF(U165="nulová",P165,0)</f>
        <v>0</v>
      </c>
      <c r="BJ165" s="13" t="s">
        <v>46</v>
      </c>
      <c r="BK165" s="101">
        <f>ROUND(V165*K165,2)</f>
        <v>0</v>
      </c>
      <c r="BL165" s="13" t="s">
        <v>96</v>
      </c>
      <c r="BM165" s="13" t="s">
        <v>165</v>
      </c>
    </row>
    <row r="166" spans="2:65" s="6" customFormat="1" ht="20.100000000000001" customHeight="1" x14ac:dyDescent="0.3">
      <c r="B166" s="102"/>
      <c r="C166" s="103"/>
      <c r="D166" s="103"/>
      <c r="E166" s="104" t="s">
        <v>1</v>
      </c>
      <c r="F166" s="160" t="s">
        <v>166</v>
      </c>
      <c r="G166" s="161"/>
      <c r="H166" s="161"/>
      <c r="I166" s="161"/>
      <c r="J166" s="103"/>
      <c r="K166" s="105">
        <v>200.4</v>
      </c>
      <c r="L166" s="103"/>
      <c r="M166" s="103"/>
      <c r="N166" s="103"/>
      <c r="O166" s="103"/>
      <c r="P166" s="103"/>
      <c r="Q166" s="103"/>
      <c r="R166" s="106"/>
      <c r="T166" s="107"/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8"/>
      <c r="AT166" s="109" t="s">
        <v>113</v>
      </c>
      <c r="AU166" s="109" t="s">
        <v>107</v>
      </c>
      <c r="AV166" s="6" t="s">
        <v>53</v>
      </c>
      <c r="AW166" s="6" t="s">
        <v>3</v>
      </c>
      <c r="AX166" s="6" t="s">
        <v>46</v>
      </c>
      <c r="AY166" s="109" t="s">
        <v>92</v>
      </c>
    </row>
    <row r="167" spans="2:65" s="1" customFormat="1" ht="20.100000000000001" customHeight="1" x14ac:dyDescent="0.3">
      <c r="B167" s="71"/>
      <c r="C167" s="93" t="s">
        <v>167</v>
      </c>
      <c r="D167" s="93" t="s">
        <v>93</v>
      </c>
      <c r="E167" s="94" t="s">
        <v>168</v>
      </c>
      <c r="F167" s="153" t="s">
        <v>169</v>
      </c>
      <c r="G167" s="153"/>
      <c r="H167" s="153"/>
      <c r="I167" s="153"/>
      <c r="J167" s="95" t="s">
        <v>170</v>
      </c>
      <c r="K167" s="96">
        <v>360.72</v>
      </c>
      <c r="L167" s="97"/>
      <c r="M167" s="154">
        <v>0</v>
      </c>
      <c r="N167" s="154"/>
      <c r="O167" s="154"/>
      <c r="P167" s="154">
        <f>ROUND(V167*K167,2)</f>
        <v>0</v>
      </c>
      <c r="Q167" s="154"/>
      <c r="R167" s="72"/>
      <c r="T167" s="98" t="s">
        <v>1</v>
      </c>
      <c r="U167" s="29" t="s">
        <v>28</v>
      </c>
      <c r="V167" s="58">
        <f>L167+M167</f>
        <v>0</v>
      </c>
      <c r="W167" s="58">
        <f>ROUND(L167*K167,2)</f>
        <v>0</v>
      </c>
      <c r="X167" s="58">
        <f>ROUND(M167*K167,2)</f>
        <v>0</v>
      </c>
      <c r="Y167" s="99">
        <v>0</v>
      </c>
      <c r="Z167" s="99">
        <f>Y167*K167</f>
        <v>0</v>
      </c>
      <c r="AA167" s="99">
        <v>0</v>
      </c>
      <c r="AB167" s="99">
        <f>AA167*K167</f>
        <v>0</v>
      </c>
      <c r="AC167" s="99">
        <v>0</v>
      </c>
      <c r="AD167" s="100">
        <f>AC167*K167</f>
        <v>0</v>
      </c>
      <c r="AR167" s="13" t="s">
        <v>96</v>
      </c>
      <c r="AT167" s="13" t="s">
        <v>93</v>
      </c>
      <c r="AU167" s="13" t="s">
        <v>107</v>
      </c>
      <c r="AY167" s="13" t="s">
        <v>92</v>
      </c>
      <c r="BE167" s="101">
        <f>IF(U167="základní",P167,0)</f>
        <v>0</v>
      </c>
      <c r="BF167" s="101">
        <f>IF(U167="snížená",P167,0)</f>
        <v>0</v>
      </c>
      <c r="BG167" s="101">
        <f>IF(U167="zákl. přenesená",P167,0)</f>
        <v>0</v>
      </c>
      <c r="BH167" s="101">
        <f>IF(U167="sníž. přenesená",P167,0)</f>
        <v>0</v>
      </c>
      <c r="BI167" s="101">
        <f>IF(U167="nulová",P167,0)</f>
        <v>0</v>
      </c>
      <c r="BJ167" s="13" t="s">
        <v>46</v>
      </c>
      <c r="BK167" s="101">
        <f>ROUND(V167*K167,2)</f>
        <v>0</v>
      </c>
      <c r="BL167" s="13" t="s">
        <v>96</v>
      </c>
      <c r="BM167" s="13" t="s">
        <v>171</v>
      </c>
    </row>
    <row r="168" spans="2:65" s="6" customFormat="1" ht="20.100000000000001" customHeight="1" x14ac:dyDescent="0.3">
      <c r="B168" s="102"/>
      <c r="C168" s="103"/>
      <c r="D168" s="103"/>
      <c r="E168" s="104" t="s">
        <v>1</v>
      </c>
      <c r="F168" s="160" t="s">
        <v>172</v>
      </c>
      <c r="G168" s="161"/>
      <c r="H168" s="161"/>
      <c r="I168" s="161"/>
      <c r="J168" s="103"/>
      <c r="K168" s="105">
        <v>360.72</v>
      </c>
      <c r="L168" s="103"/>
      <c r="M168" s="103"/>
      <c r="N168" s="103"/>
      <c r="O168" s="103"/>
      <c r="P168" s="103"/>
      <c r="Q168" s="103"/>
      <c r="R168" s="106"/>
      <c r="T168" s="107"/>
      <c r="U168" s="103"/>
      <c r="V168" s="103"/>
      <c r="W168" s="103"/>
      <c r="X168" s="103"/>
      <c r="Y168" s="103"/>
      <c r="Z168" s="103"/>
      <c r="AA168" s="103"/>
      <c r="AB168" s="103"/>
      <c r="AC168" s="103"/>
      <c r="AD168" s="108"/>
      <c r="AT168" s="109" t="s">
        <v>113</v>
      </c>
      <c r="AU168" s="109" t="s">
        <v>107</v>
      </c>
      <c r="AV168" s="6" t="s">
        <v>53</v>
      </c>
      <c r="AW168" s="6" t="s">
        <v>3</v>
      </c>
      <c r="AX168" s="6" t="s">
        <v>46</v>
      </c>
      <c r="AY168" s="109" t="s">
        <v>92</v>
      </c>
    </row>
    <row r="169" spans="2:65" s="1" customFormat="1" ht="20.100000000000001" customHeight="1" x14ac:dyDescent="0.3">
      <c r="B169" s="71"/>
      <c r="C169" s="93" t="s">
        <v>173</v>
      </c>
      <c r="D169" s="93" t="s">
        <v>93</v>
      </c>
      <c r="E169" s="94" t="s">
        <v>174</v>
      </c>
      <c r="F169" s="153" t="s">
        <v>175</v>
      </c>
      <c r="G169" s="153"/>
      <c r="H169" s="153"/>
      <c r="I169" s="153"/>
      <c r="J169" s="95" t="s">
        <v>110</v>
      </c>
      <c r="K169" s="96">
        <v>130.5</v>
      </c>
      <c r="L169" s="97">
        <v>0</v>
      </c>
      <c r="M169" s="154"/>
      <c r="N169" s="154"/>
      <c r="O169" s="154"/>
      <c r="P169" s="154">
        <f>ROUND(V169*K169,2)</f>
        <v>0</v>
      </c>
      <c r="Q169" s="154"/>
      <c r="R169" s="72"/>
      <c r="T169" s="98" t="s">
        <v>1</v>
      </c>
      <c r="U169" s="29" t="s">
        <v>28</v>
      </c>
      <c r="V169" s="58">
        <f>L169+M169</f>
        <v>0</v>
      </c>
      <c r="W169" s="58">
        <f>ROUND(L169*K169,2)</f>
        <v>0</v>
      </c>
      <c r="X169" s="58">
        <f>ROUND(M169*K169,2)</f>
        <v>0</v>
      </c>
      <c r="Y169" s="99">
        <v>0</v>
      </c>
      <c r="Z169" s="99">
        <f>Y169*K169</f>
        <v>0</v>
      </c>
      <c r="AA169" s="99">
        <v>0</v>
      </c>
      <c r="AB169" s="99">
        <f>AA169*K169</f>
        <v>0</v>
      </c>
      <c r="AC169" s="99">
        <v>0</v>
      </c>
      <c r="AD169" s="100">
        <f>AC169*K169</f>
        <v>0</v>
      </c>
      <c r="AR169" s="13" t="s">
        <v>96</v>
      </c>
      <c r="AT169" s="13" t="s">
        <v>93</v>
      </c>
      <c r="AU169" s="13" t="s">
        <v>107</v>
      </c>
      <c r="AY169" s="13" t="s">
        <v>92</v>
      </c>
      <c r="BE169" s="101">
        <f>IF(U169="základní",P169,0)</f>
        <v>0</v>
      </c>
      <c r="BF169" s="101">
        <f>IF(U169="snížená",P169,0)</f>
        <v>0</v>
      </c>
      <c r="BG169" s="101">
        <f>IF(U169="zákl. přenesená",P169,0)</f>
        <v>0</v>
      </c>
      <c r="BH169" s="101">
        <f>IF(U169="sníž. přenesená",P169,0)</f>
        <v>0</v>
      </c>
      <c r="BI169" s="101">
        <f>IF(U169="nulová",P169,0)</f>
        <v>0</v>
      </c>
      <c r="BJ169" s="13" t="s">
        <v>46</v>
      </c>
      <c r="BK169" s="101">
        <f>ROUND(V169*K169,2)</f>
        <v>0</v>
      </c>
      <c r="BL169" s="13" t="s">
        <v>96</v>
      </c>
      <c r="BM169" s="13" t="s">
        <v>176</v>
      </c>
    </row>
    <row r="170" spans="2:65" s="6" customFormat="1" ht="20.100000000000001" customHeight="1" x14ac:dyDescent="0.3">
      <c r="B170" s="102"/>
      <c r="C170" s="103"/>
      <c r="D170" s="103"/>
      <c r="E170" s="104" t="s">
        <v>1</v>
      </c>
      <c r="F170" s="160" t="s">
        <v>177</v>
      </c>
      <c r="G170" s="161"/>
      <c r="H170" s="161"/>
      <c r="I170" s="161"/>
      <c r="J170" s="103"/>
      <c r="K170" s="105">
        <v>200.4</v>
      </c>
      <c r="L170" s="103"/>
      <c r="M170" s="103"/>
      <c r="N170" s="103"/>
      <c r="O170" s="103"/>
      <c r="P170" s="103"/>
      <c r="Q170" s="103"/>
      <c r="R170" s="106"/>
      <c r="T170" s="107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8"/>
      <c r="AT170" s="109" t="s">
        <v>113</v>
      </c>
      <c r="AU170" s="109" t="s">
        <v>107</v>
      </c>
      <c r="AV170" s="6" t="s">
        <v>53</v>
      </c>
      <c r="AW170" s="6" t="s">
        <v>3</v>
      </c>
      <c r="AX170" s="6" t="s">
        <v>45</v>
      </c>
      <c r="AY170" s="109" t="s">
        <v>92</v>
      </c>
    </row>
    <row r="171" spans="2:65" s="6" customFormat="1" ht="20.100000000000001" customHeight="1" x14ac:dyDescent="0.3">
      <c r="B171" s="102"/>
      <c r="C171" s="103"/>
      <c r="D171" s="103"/>
      <c r="E171" s="104" t="s">
        <v>1</v>
      </c>
      <c r="F171" s="158" t="s">
        <v>178</v>
      </c>
      <c r="G171" s="159"/>
      <c r="H171" s="159"/>
      <c r="I171" s="159"/>
      <c r="J171" s="103"/>
      <c r="K171" s="105">
        <v>-57.46</v>
      </c>
      <c r="L171" s="103"/>
      <c r="M171" s="103"/>
      <c r="N171" s="103"/>
      <c r="O171" s="103"/>
      <c r="P171" s="103"/>
      <c r="Q171" s="103"/>
      <c r="R171" s="106"/>
      <c r="T171" s="107"/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8"/>
      <c r="AT171" s="109" t="s">
        <v>113</v>
      </c>
      <c r="AU171" s="109" t="s">
        <v>107</v>
      </c>
      <c r="AV171" s="6" t="s">
        <v>53</v>
      </c>
      <c r="AW171" s="6" t="s">
        <v>3</v>
      </c>
      <c r="AX171" s="6" t="s">
        <v>45</v>
      </c>
      <c r="AY171" s="109" t="s">
        <v>92</v>
      </c>
    </row>
    <row r="172" spans="2:65" s="6" customFormat="1" ht="20.100000000000001" customHeight="1" x14ac:dyDescent="0.3">
      <c r="B172" s="102"/>
      <c r="C172" s="103"/>
      <c r="D172" s="103"/>
      <c r="E172" s="104" t="s">
        <v>1</v>
      </c>
      <c r="F172" s="158" t="s">
        <v>179</v>
      </c>
      <c r="G172" s="159"/>
      <c r="H172" s="159"/>
      <c r="I172" s="159"/>
      <c r="J172" s="103"/>
      <c r="K172" s="105">
        <v>-12.44</v>
      </c>
      <c r="L172" s="103"/>
      <c r="M172" s="103"/>
      <c r="N172" s="103"/>
      <c r="O172" s="103"/>
      <c r="P172" s="103"/>
      <c r="Q172" s="103"/>
      <c r="R172" s="106"/>
      <c r="T172" s="107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8"/>
      <c r="AT172" s="109" t="s">
        <v>113</v>
      </c>
      <c r="AU172" s="109" t="s">
        <v>107</v>
      </c>
      <c r="AV172" s="6" t="s">
        <v>53</v>
      </c>
      <c r="AW172" s="6" t="s">
        <v>3</v>
      </c>
      <c r="AX172" s="6" t="s">
        <v>45</v>
      </c>
      <c r="AY172" s="109" t="s">
        <v>92</v>
      </c>
    </row>
    <row r="173" spans="2:65" s="7" customFormat="1" ht="20.100000000000001" customHeight="1" x14ac:dyDescent="0.3">
      <c r="B173" s="110"/>
      <c r="C173" s="111"/>
      <c r="D173" s="111"/>
      <c r="E173" s="112" t="s">
        <v>1</v>
      </c>
      <c r="F173" s="163" t="s">
        <v>129</v>
      </c>
      <c r="G173" s="164"/>
      <c r="H173" s="164"/>
      <c r="I173" s="164"/>
      <c r="J173" s="111"/>
      <c r="K173" s="113">
        <v>130.5</v>
      </c>
      <c r="L173" s="111"/>
      <c r="M173" s="111"/>
      <c r="N173" s="111"/>
      <c r="O173" s="111"/>
      <c r="P173" s="111"/>
      <c r="Q173" s="111"/>
      <c r="R173" s="114"/>
      <c r="T173" s="115"/>
      <c r="U173" s="111"/>
      <c r="V173" s="111"/>
      <c r="W173" s="111"/>
      <c r="X173" s="111"/>
      <c r="Y173" s="111"/>
      <c r="Z173" s="111"/>
      <c r="AA173" s="111"/>
      <c r="AB173" s="111"/>
      <c r="AC173" s="111"/>
      <c r="AD173" s="116"/>
      <c r="AT173" s="117" t="s">
        <v>113</v>
      </c>
      <c r="AU173" s="117" t="s">
        <v>107</v>
      </c>
      <c r="AV173" s="7" t="s">
        <v>96</v>
      </c>
      <c r="AW173" s="7" t="s">
        <v>3</v>
      </c>
      <c r="AX173" s="7" t="s">
        <v>46</v>
      </c>
      <c r="AY173" s="117" t="s">
        <v>92</v>
      </c>
    </row>
    <row r="174" spans="2:65" s="1" customFormat="1" ht="20.100000000000001" customHeight="1" x14ac:dyDescent="0.3">
      <c r="B174" s="71"/>
      <c r="C174" s="129" t="s">
        <v>180</v>
      </c>
      <c r="D174" s="129" t="s">
        <v>181</v>
      </c>
      <c r="E174" s="130" t="s">
        <v>182</v>
      </c>
      <c r="F174" s="155" t="s">
        <v>319</v>
      </c>
      <c r="G174" s="155"/>
      <c r="H174" s="155"/>
      <c r="I174" s="155"/>
      <c r="J174" s="131" t="s">
        <v>170</v>
      </c>
      <c r="K174" s="132">
        <v>234.9</v>
      </c>
      <c r="L174" s="133"/>
      <c r="M174" s="156"/>
      <c r="N174" s="156"/>
      <c r="O174" s="157"/>
      <c r="P174" s="154">
        <f>ROUND(V174*K174,2)</f>
        <v>0</v>
      </c>
      <c r="Q174" s="154"/>
      <c r="R174" s="72"/>
      <c r="T174" s="98" t="s">
        <v>1</v>
      </c>
      <c r="U174" s="29" t="s">
        <v>28</v>
      </c>
      <c r="V174" s="58">
        <f>L174+M174</f>
        <v>0</v>
      </c>
      <c r="W174" s="58">
        <f>ROUND(L174*K174,2)</f>
        <v>0</v>
      </c>
      <c r="X174" s="58">
        <f>ROUND(M174*K174,2)</f>
        <v>0</v>
      </c>
      <c r="Y174" s="99">
        <v>0</v>
      </c>
      <c r="Z174" s="99">
        <f>Y174*K174</f>
        <v>0</v>
      </c>
      <c r="AA174" s="99">
        <v>1</v>
      </c>
      <c r="AB174" s="99">
        <f>AA174*K174</f>
        <v>234.9</v>
      </c>
      <c r="AC174" s="99">
        <v>0</v>
      </c>
      <c r="AD174" s="100">
        <f>AC174*K174</f>
        <v>0</v>
      </c>
      <c r="AR174" s="13" t="s">
        <v>130</v>
      </c>
      <c r="AT174" s="13" t="s">
        <v>181</v>
      </c>
      <c r="AU174" s="13" t="s">
        <v>107</v>
      </c>
      <c r="AY174" s="13" t="s">
        <v>92</v>
      </c>
      <c r="BE174" s="101">
        <f>IF(U174="základní",P174,0)</f>
        <v>0</v>
      </c>
      <c r="BF174" s="101">
        <f>IF(U174="snížená",P174,0)</f>
        <v>0</v>
      </c>
      <c r="BG174" s="101">
        <f>IF(U174="zákl. přenesená",P174,0)</f>
        <v>0</v>
      </c>
      <c r="BH174" s="101">
        <f>IF(U174="sníž. přenesená",P174,0)</f>
        <v>0</v>
      </c>
      <c r="BI174" s="101">
        <f>IF(U174="nulová",P174,0)</f>
        <v>0</v>
      </c>
      <c r="BJ174" s="13" t="s">
        <v>46</v>
      </c>
      <c r="BK174" s="101">
        <f>ROUND(V174*K174,2)</f>
        <v>0</v>
      </c>
      <c r="BL174" s="13" t="s">
        <v>96</v>
      </c>
      <c r="BM174" s="13" t="s">
        <v>183</v>
      </c>
    </row>
    <row r="175" spans="2:65" s="6" customFormat="1" ht="20.100000000000001" customHeight="1" x14ac:dyDescent="0.3">
      <c r="B175" s="102"/>
      <c r="C175" s="103"/>
      <c r="D175" s="103"/>
      <c r="E175" s="104" t="s">
        <v>1</v>
      </c>
      <c r="F175" s="160" t="s">
        <v>184</v>
      </c>
      <c r="G175" s="161"/>
      <c r="H175" s="161"/>
      <c r="I175" s="161"/>
      <c r="J175" s="103"/>
      <c r="K175" s="105">
        <v>234.9</v>
      </c>
      <c r="L175" s="103"/>
      <c r="M175" s="103"/>
      <c r="N175" s="103"/>
      <c r="O175" s="103"/>
      <c r="P175" s="103"/>
      <c r="Q175" s="103"/>
      <c r="R175" s="106"/>
      <c r="T175" s="107"/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8"/>
      <c r="AT175" s="109" t="s">
        <v>113</v>
      </c>
      <c r="AU175" s="109" t="s">
        <v>107</v>
      </c>
      <c r="AV175" s="6" t="s">
        <v>53</v>
      </c>
      <c r="AW175" s="6" t="s">
        <v>3</v>
      </c>
      <c r="AX175" s="6" t="s">
        <v>46</v>
      </c>
      <c r="AY175" s="109" t="s">
        <v>92</v>
      </c>
    </row>
    <row r="176" spans="2:65" s="1" customFormat="1" ht="20.100000000000001" customHeight="1" x14ac:dyDescent="0.3">
      <c r="B176" s="71"/>
      <c r="C176" s="93" t="s">
        <v>185</v>
      </c>
      <c r="D176" s="93" t="s">
        <v>93</v>
      </c>
      <c r="E176" s="94" t="s">
        <v>186</v>
      </c>
      <c r="F176" s="153" t="s">
        <v>187</v>
      </c>
      <c r="G176" s="153"/>
      <c r="H176" s="153"/>
      <c r="I176" s="153"/>
      <c r="J176" s="95" t="s">
        <v>110</v>
      </c>
      <c r="K176" s="96">
        <v>28.564</v>
      </c>
      <c r="L176" s="97">
        <v>0</v>
      </c>
      <c r="M176" s="154"/>
      <c r="N176" s="154"/>
      <c r="O176" s="154"/>
      <c r="P176" s="154">
        <f>ROUND(V176*K176,2)</f>
        <v>0</v>
      </c>
      <c r="Q176" s="154"/>
      <c r="R176" s="72"/>
      <c r="T176" s="98" t="s">
        <v>1</v>
      </c>
      <c r="U176" s="29" t="s">
        <v>28</v>
      </c>
      <c r="V176" s="58">
        <f>L176+M176</f>
        <v>0</v>
      </c>
      <c r="W176" s="58">
        <f>ROUND(L176*K176,2)</f>
        <v>0</v>
      </c>
      <c r="X176" s="58">
        <f>ROUND(M176*K176,2)</f>
        <v>0</v>
      </c>
      <c r="Y176" s="99">
        <v>1.5</v>
      </c>
      <c r="Z176" s="99">
        <f>Y176*K176</f>
        <v>42.846000000000004</v>
      </c>
      <c r="AA176" s="99">
        <v>0</v>
      </c>
      <c r="AB176" s="99">
        <f>AA176*K176</f>
        <v>0</v>
      </c>
      <c r="AC176" s="99">
        <v>0</v>
      </c>
      <c r="AD176" s="100">
        <f>AC176*K176</f>
        <v>0</v>
      </c>
      <c r="AR176" s="13" t="s">
        <v>96</v>
      </c>
      <c r="AT176" s="13" t="s">
        <v>93</v>
      </c>
      <c r="AU176" s="13" t="s">
        <v>107</v>
      </c>
      <c r="AY176" s="13" t="s">
        <v>92</v>
      </c>
      <c r="BE176" s="101">
        <f>IF(U176="základní",P176,0)</f>
        <v>0</v>
      </c>
      <c r="BF176" s="101">
        <f>IF(U176="snížená",P176,0)</f>
        <v>0</v>
      </c>
      <c r="BG176" s="101">
        <f>IF(U176="zákl. přenesená",P176,0)</f>
        <v>0</v>
      </c>
      <c r="BH176" s="101">
        <f>IF(U176="sníž. přenesená",P176,0)</f>
        <v>0</v>
      </c>
      <c r="BI176" s="101">
        <f>IF(U176="nulová",P176,0)</f>
        <v>0</v>
      </c>
      <c r="BJ176" s="13" t="s">
        <v>46</v>
      </c>
      <c r="BK176" s="101">
        <f>ROUND(V176*K176,2)</f>
        <v>0</v>
      </c>
      <c r="BL176" s="13" t="s">
        <v>96</v>
      </c>
      <c r="BM176" s="13" t="s">
        <v>188</v>
      </c>
    </row>
    <row r="177" spans="2:65" s="6" customFormat="1" ht="20.100000000000001" customHeight="1" x14ac:dyDescent="0.3">
      <c r="B177" s="102"/>
      <c r="C177" s="103"/>
      <c r="D177" s="103"/>
      <c r="E177" s="104" t="s">
        <v>1</v>
      </c>
      <c r="F177" s="160" t="s">
        <v>189</v>
      </c>
      <c r="G177" s="161"/>
      <c r="H177" s="161"/>
      <c r="I177" s="161"/>
      <c r="J177" s="103"/>
      <c r="K177" s="105">
        <v>13.5</v>
      </c>
      <c r="L177" s="103"/>
      <c r="M177" s="103"/>
      <c r="N177" s="103"/>
      <c r="O177" s="103"/>
      <c r="P177" s="103"/>
      <c r="Q177" s="103"/>
      <c r="R177" s="106"/>
      <c r="T177" s="107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8"/>
      <c r="AT177" s="109" t="s">
        <v>113</v>
      </c>
      <c r="AU177" s="109" t="s">
        <v>107</v>
      </c>
      <c r="AV177" s="6" t="s">
        <v>53</v>
      </c>
      <c r="AW177" s="6" t="s">
        <v>3</v>
      </c>
      <c r="AX177" s="6" t="s">
        <v>45</v>
      </c>
      <c r="AY177" s="109" t="s">
        <v>92</v>
      </c>
    </row>
    <row r="178" spans="2:65" s="6" customFormat="1" ht="20.100000000000001" customHeight="1" x14ac:dyDescent="0.3">
      <c r="B178" s="102"/>
      <c r="C178" s="103"/>
      <c r="D178" s="103"/>
      <c r="E178" s="104" t="s">
        <v>1</v>
      </c>
      <c r="F178" s="158" t="s">
        <v>190</v>
      </c>
      <c r="G178" s="159"/>
      <c r="H178" s="159"/>
      <c r="I178" s="159"/>
      <c r="J178" s="103"/>
      <c r="K178" s="105">
        <v>18</v>
      </c>
      <c r="L178" s="103"/>
      <c r="M178" s="103"/>
      <c r="N178" s="103"/>
      <c r="O178" s="103"/>
      <c r="P178" s="103"/>
      <c r="Q178" s="103"/>
      <c r="R178" s="106"/>
      <c r="T178" s="107"/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8"/>
      <c r="AT178" s="109" t="s">
        <v>113</v>
      </c>
      <c r="AU178" s="109" t="s">
        <v>107</v>
      </c>
      <c r="AV178" s="6" t="s">
        <v>53</v>
      </c>
      <c r="AW178" s="6" t="s">
        <v>3</v>
      </c>
      <c r="AX178" s="6" t="s">
        <v>45</v>
      </c>
      <c r="AY178" s="109" t="s">
        <v>92</v>
      </c>
    </row>
    <row r="179" spans="2:65" s="6" customFormat="1" ht="20.100000000000001" customHeight="1" x14ac:dyDescent="0.3">
      <c r="B179" s="102"/>
      <c r="C179" s="103"/>
      <c r="D179" s="103"/>
      <c r="E179" s="104" t="s">
        <v>1</v>
      </c>
      <c r="F179" s="158" t="s">
        <v>191</v>
      </c>
      <c r="G179" s="159"/>
      <c r="H179" s="159"/>
      <c r="I179" s="159"/>
      <c r="J179" s="103"/>
      <c r="K179" s="105">
        <v>10</v>
      </c>
      <c r="L179" s="103"/>
      <c r="M179" s="103"/>
      <c r="N179" s="103"/>
      <c r="O179" s="103"/>
      <c r="P179" s="103"/>
      <c r="Q179" s="103"/>
      <c r="R179" s="106"/>
      <c r="T179" s="107"/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8"/>
      <c r="AT179" s="109" t="s">
        <v>113</v>
      </c>
      <c r="AU179" s="109" t="s">
        <v>107</v>
      </c>
      <c r="AV179" s="6" t="s">
        <v>53</v>
      </c>
      <c r="AW179" s="6" t="s">
        <v>3</v>
      </c>
      <c r="AX179" s="6" t="s">
        <v>45</v>
      </c>
      <c r="AY179" s="109" t="s">
        <v>92</v>
      </c>
    </row>
    <row r="180" spans="2:65" s="6" customFormat="1" ht="20.100000000000001" customHeight="1" x14ac:dyDescent="0.3">
      <c r="B180" s="102"/>
      <c r="C180" s="103"/>
      <c r="D180" s="103"/>
      <c r="E180" s="104" t="s">
        <v>1</v>
      </c>
      <c r="F180" s="158" t="s">
        <v>192</v>
      </c>
      <c r="G180" s="159"/>
      <c r="H180" s="159"/>
      <c r="I180" s="159"/>
      <c r="J180" s="103"/>
      <c r="K180" s="105">
        <v>2.5499999999999998</v>
      </c>
      <c r="L180" s="103"/>
      <c r="M180" s="103"/>
      <c r="N180" s="103"/>
      <c r="O180" s="103"/>
      <c r="P180" s="103"/>
      <c r="Q180" s="103"/>
      <c r="R180" s="106"/>
      <c r="T180" s="107"/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8"/>
      <c r="AT180" s="109" t="s">
        <v>113</v>
      </c>
      <c r="AU180" s="109" t="s">
        <v>107</v>
      </c>
      <c r="AV180" s="6" t="s">
        <v>53</v>
      </c>
      <c r="AW180" s="6" t="s">
        <v>3</v>
      </c>
      <c r="AX180" s="6" t="s">
        <v>45</v>
      </c>
      <c r="AY180" s="109" t="s">
        <v>92</v>
      </c>
    </row>
    <row r="181" spans="2:65" s="6" customFormat="1" ht="20.100000000000001" customHeight="1" x14ac:dyDescent="0.3">
      <c r="B181" s="102"/>
      <c r="C181" s="103"/>
      <c r="D181" s="103"/>
      <c r="E181" s="104" t="s">
        <v>1</v>
      </c>
      <c r="F181" s="158" t="s">
        <v>193</v>
      </c>
      <c r="G181" s="159"/>
      <c r="H181" s="159"/>
      <c r="I181" s="159"/>
      <c r="J181" s="103"/>
      <c r="K181" s="105">
        <v>2.25</v>
      </c>
      <c r="L181" s="103"/>
      <c r="M181" s="103"/>
      <c r="N181" s="103"/>
      <c r="O181" s="103"/>
      <c r="P181" s="103"/>
      <c r="Q181" s="103"/>
      <c r="R181" s="106"/>
      <c r="T181" s="107"/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8"/>
      <c r="AT181" s="109" t="s">
        <v>113</v>
      </c>
      <c r="AU181" s="109" t="s">
        <v>107</v>
      </c>
      <c r="AV181" s="6" t="s">
        <v>53</v>
      </c>
      <c r="AW181" s="6" t="s">
        <v>3</v>
      </c>
      <c r="AX181" s="6" t="s">
        <v>45</v>
      </c>
      <c r="AY181" s="109" t="s">
        <v>92</v>
      </c>
    </row>
    <row r="182" spans="2:65" s="6" customFormat="1" ht="20.100000000000001" customHeight="1" x14ac:dyDescent="0.3">
      <c r="B182" s="102"/>
      <c r="C182" s="103"/>
      <c r="D182" s="103"/>
      <c r="E182" s="104" t="s">
        <v>1</v>
      </c>
      <c r="F182" s="158" t="s">
        <v>194</v>
      </c>
      <c r="G182" s="159"/>
      <c r="H182" s="159"/>
      <c r="I182" s="159"/>
      <c r="J182" s="103"/>
      <c r="K182" s="105">
        <v>-0.33200000000000002</v>
      </c>
      <c r="L182" s="103"/>
      <c r="M182" s="103"/>
      <c r="N182" s="103"/>
      <c r="O182" s="103"/>
      <c r="P182" s="103"/>
      <c r="Q182" s="103"/>
      <c r="R182" s="106"/>
      <c r="T182" s="107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8"/>
      <c r="AT182" s="109" t="s">
        <v>113</v>
      </c>
      <c r="AU182" s="109" t="s">
        <v>107</v>
      </c>
      <c r="AV182" s="6" t="s">
        <v>53</v>
      </c>
      <c r="AW182" s="6" t="s">
        <v>3</v>
      </c>
      <c r="AX182" s="6" t="s">
        <v>45</v>
      </c>
      <c r="AY182" s="109" t="s">
        <v>92</v>
      </c>
    </row>
    <row r="183" spans="2:65" s="6" customFormat="1" ht="20.100000000000001" customHeight="1" x14ac:dyDescent="0.3">
      <c r="B183" s="102"/>
      <c r="C183" s="103"/>
      <c r="D183" s="103"/>
      <c r="E183" s="104" t="s">
        <v>1</v>
      </c>
      <c r="F183" s="158" t="s">
        <v>195</v>
      </c>
      <c r="G183" s="159"/>
      <c r="H183" s="159"/>
      <c r="I183" s="159"/>
      <c r="J183" s="103"/>
      <c r="K183" s="105">
        <v>2.952</v>
      </c>
      <c r="L183" s="103"/>
      <c r="M183" s="103"/>
      <c r="N183" s="103"/>
      <c r="O183" s="103"/>
      <c r="P183" s="103"/>
      <c r="Q183" s="103"/>
      <c r="R183" s="106"/>
      <c r="T183" s="107"/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8"/>
      <c r="AT183" s="109" t="s">
        <v>113</v>
      </c>
      <c r="AU183" s="109" t="s">
        <v>107</v>
      </c>
      <c r="AV183" s="6" t="s">
        <v>53</v>
      </c>
      <c r="AW183" s="6" t="s">
        <v>3</v>
      </c>
      <c r="AX183" s="6" t="s">
        <v>45</v>
      </c>
      <c r="AY183" s="109" t="s">
        <v>92</v>
      </c>
    </row>
    <row r="184" spans="2:65" s="6" customFormat="1" ht="20.100000000000001" customHeight="1" x14ac:dyDescent="0.3">
      <c r="B184" s="102"/>
      <c r="C184" s="103"/>
      <c r="D184" s="103"/>
      <c r="E184" s="104" t="s">
        <v>1</v>
      </c>
      <c r="F184" s="158" t="s">
        <v>196</v>
      </c>
      <c r="G184" s="159"/>
      <c r="H184" s="159"/>
      <c r="I184" s="159"/>
      <c r="J184" s="103"/>
      <c r="K184" s="105">
        <v>8.2080000000000002</v>
      </c>
      <c r="L184" s="103"/>
      <c r="M184" s="103"/>
      <c r="N184" s="103"/>
      <c r="O184" s="103"/>
      <c r="P184" s="103"/>
      <c r="Q184" s="103"/>
      <c r="R184" s="106"/>
      <c r="T184" s="107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8"/>
      <c r="AT184" s="109" t="s">
        <v>113</v>
      </c>
      <c r="AU184" s="109" t="s">
        <v>107</v>
      </c>
      <c r="AV184" s="6" t="s">
        <v>53</v>
      </c>
      <c r="AW184" s="6" t="s">
        <v>3</v>
      </c>
      <c r="AX184" s="6" t="s">
        <v>45</v>
      </c>
      <c r="AY184" s="109" t="s">
        <v>92</v>
      </c>
    </row>
    <row r="185" spans="2:65" s="7" customFormat="1" ht="20.100000000000001" customHeight="1" x14ac:dyDescent="0.3">
      <c r="B185" s="110"/>
      <c r="C185" s="111"/>
      <c r="D185" s="111"/>
      <c r="E185" s="112" t="s">
        <v>1</v>
      </c>
      <c r="F185" s="163" t="s">
        <v>129</v>
      </c>
      <c r="G185" s="164"/>
      <c r="H185" s="164"/>
      <c r="I185" s="164"/>
      <c r="J185" s="111"/>
      <c r="K185" s="113">
        <v>57.128</v>
      </c>
      <c r="L185" s="111"/>
      <c r="M185" s="111"/>
      <c r="N185" s="111"/>
      <c r="O185" s="111"/>
      <c r="P185" s="111"/>
      <c r="Q185" s="111"/>
      <c r="R185" s="114"/>
      <c r="T185" s="115"/>
      <c r="U185" s="111"/>
      <c r="V185" s="111"/>
      <c r="W185" s="111"/>
      <c r="X185" s="111"/>
      <c r="Y185" s="111"/>
      <c r="Z185" s="111"/>
      <c r="AA185" s="111"/>
      <c r="AB185" s="111"/>
      <c r="AC185" s="111"/>
      <c r="AD185" s="116"/>
      <c r="AT185" s="117" t="s">
        <v>113</v>
      </c>
      <c r="AU185" s="117" t="s">
        <v>107</v>
      </c>
      <c r="AV185" s="7" t="s">
        <v>96</v>
      </c>
      <c r="AW185" s="7" t="s">
        <v>3</v>
      </c>
      <c r="AX185" s="7" t="s">
        <v>45</v>
      </c>
      <c r="AY185" s="117" t="s">
        <v>92</v>
      </c>
    </row>
    <row r="186" spans="2:65" s="6" customFormat="1" ht="30" customHeight="1" x14ac:dyDescent="0.3">
      <c r="B186" s="102"/>
      <c r="C186" s="103"/>
      <c r="D186" s="103"/>
      <c r="E186" s="104" t="s">
        <v>1</v>
      </c>
      <c r="F186" s="158" t="s">
        <v>197</v>
      </c>
      <c r="G186" s="159"/>
      <c r="H186" s="159"/>
      <c r="I186" s="159"/>
      <c r="J186" s="103"/>
      <c r="K186" s="105">
        <v>28.564</v>
      </c>
      <c r="L186" s="103"/>
      <c r="M186" s="103"/>
      <c r="N186" s="103"/>
      <c r="O186" s="103"/>
      <c r="P186" s="103"/>
      <c r="Q186" s="103"/>
      <c r="R186" s="106"/>
      <c r="T186" s="107"/>
      <c r="U186" s="103"/>
      <c r="V186" s="103"/>
      <c r="W186" s="103"/>
      <c r="X186" s="103"/>
      <c r="Y186" s="103"/>
      <c r="Z186" s="103"/>
      <c r="AA186" s="103"/>
      <c r="AB186" s="103"/>
      <c r="AC186" s="103"/>
      <c r="AD186" s="108"/>
      <c r="AT186" s="109" t="s">
        <v>113</v>
      </c>
      <c r="AU186" s="109" t="s">
        <v>107</v>
      </c>
      <c r="AV186" s="6" t="s">
        <v>53</v>
      </c>
      <c r="AW186" s="6" t="s">
        <v>3</v>
      </c>
      <c r="AX186" s="6" t="s">
        <v>46</v>
      </c>
      <c r="AY186" s="109" t="s">
        <v>92</v>
      </c>
    </row>
    <row r="187" spans="2:65" s="1" customFormat="1" ht="20.100000000000001" customHeight="1" x14ac:dyDescent="0.3">
      <c r="B187" s="71"/>
      <c r="C187" s="93" t="s">
        <v>6</v>
      </c>
      <c r="D187" s="93" t="s">
        <v>93</v>
      </c>
      <c r="E187" s="94" t="s">
        <v>198</v>
      </c>
      <c r="F187" s="153" t="s">
        <v>199</v>
      </c>
      <c r="G187" s="153"/>
      <c r="H187" s="153"/>
      <c r="I187" s="153"/>
      <c r="J187" s="95" t="s">
        <v>110</v>
      </c>
      <c r="K187" s="96">
        <v>28.564</v>
      </c>
      <c r="L187" s="97">
        <v>0</v>
      </c>
      <c r="M187" s="154"/>
      <c r="N187" s="154"/>
      <c r="O187" s="154"/>
      <c r="P187" s="154">
        <f>ROUND(V187*K187,2)</f>
        <v>0</v>
      </c>
      <c r="Q187" s="154"/>
      <c r="R187" s="72"/>
      <c r="T187" s="98" t="s">
        <v>1</v>
      </c>
      <c r="U187" s="29" t="s">
        <v>28</v>
      </c>
      <c r="V187" s="58">
        <f>L187+M187</f>
        <v>0</v>
      </c>
      <c r="W187" s="58">
        <f>ROUND(L187*K187,2)</f>
        <v>0</v>
      </c>
      <c r="X187" s="58">
        <f>ROUND(M187*K187,2)</f>
        <v>0</v>
      </c>
      <c r="Y187" s="99">
        <v>0.28599999999999998</v>
      </c>
      <c r="Z187" s="99">
        <f>Y187*K187</f>
        <v>8.1693039999999986</v>
      </c>
      <c r="AA187" s="99">
        <v>0</v>
      </c>
      <c r="AB187" s="99">
        <f>AA187*K187</f>
        <v>0</v>
      </c>
      <c r="AC187" s="99">
        <v>0</v>
      </c>
      <c r="AD187" s="100">
        <f>AC187*K187</f>
        <v>0</v>
      </c>
      <c r="AR187" s="13" t="s">
        <v>96</v>
      </c>
      <c r="AT187" s="13" t="s">
        <v>93</v>
      </c>
      <c r="AU187" s="13" t="s">
        <v>107</v>
      </c>
      <c r="AY187" s="13" t="s">
        <v>92</v>
      </c>
      <c r="BE187" s="101">
        <f>IF(U187="základní",P187,0)</f>
        <v>0</v>
      </c>
      <c r="BF187" s="101">
        <f>IF(U187="snížená",P187,0)</f>
        <v>0</v>
      </c>
      <c r="BG187" s="101">
        <f>IF(U187="zákl. přenesená",P187,0)</f>
        <v>0</v>
      </c>
      <c r="BH187" s="101">
        <f>IF(U187="sníž. přenesená",P187,0)</f>
        <v>0</v>
      </c>
      <c r="BI187" s="101">
        <f>IF(U187="nulová",P187,0)</f>
        <v>0</v>
      </c>
      <c r="BJ187" s="13" t="s">
        <v>46</v>
      </c>
      <c r="BK187" s="101">
        <f>ROUND(V187*K187,2)</f>
        <v>0</v>
      </c>
      <c r="BL187" s="13" t="s">
        <v>96</v>
      </c>
      <c r="BM187" s="13" t="s">
        <v>200</v>
      </c>
    </row>
    <row r="188" spans="2:65" s="6" customFormat="1" ht="20.100000000000001" customHeight="1" x14ac:dyDescent="0.3">
      <c r="B188" s="102"/>
      <c r="C188" s="103"/>
      <c r="D188" s="103"/>
      <c r="E188" s="104" t="s">
        <v>1</v>
      </c>
      <c r="F188" s="160" t="s">
        <v>189</v>
      </c>
      <c r="G188" s="161"/>
      <c r="H188" s="161"/>
      <c r="I188" s="161"/>
      <c r="J188" s="103"/>
      <c r="K188" s="105">
        <v>13.5</v>
      </c>
      <c r="L188" s="103"/>
      <c r="M188" s="103"/>
      <c r="N188" s="103"/>
      <c r="O188" s="103"/>
      <c r="P188" s="103"/>
      <c r="Q188" s="103"/>
      <c r="R188" s="106"/>
      <c r="T188" s="107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8"/>
      <c r="AT188" s="109" t="s">
        <v>113</v>
      </c>
      <c r="AU188" s="109" t="s">
        <v>107</v>
      </c>
      <c r="AV188" s="6" t="s">
        <v>53</v>
      </c>
      <c r="AW188" s="6" t="s">
        <v>3</v>
      </c>
      <c r="AX188" s="6" t="s">
        <v>45</v>
      </c>
      <c r="AY188" s="109" t="s">
        <v>92</v>
      </c>
    </row>
    <row r="189" spans="2:65" s="6" customFormat="1" ht="20.100000000000001" customHeight="1" x14ac:dyDescent="0.3">
      <c r="B189" s="102"/>
      <c r="C189" s="103"/>
      <c r="D189" s="103"/>
      <c r="E189" s="104" t="s">
        <v>1</v>
      </c>
      <c r="F189" s="158" t="s">
        <v>190</v>
      </c>
      <c r="G189" s="159"/>
      <c r="H189" s="159"/>
      <c r="I189" s="159"/>
      <c r="J189" s="103"/>
      <c r="K189" s="105">
        <v>18</v>
      </c>
      <c r="L189" s="103"/>
      <c r="M189" s="103"/>
      <c r="N189" s="103"/>
      <c r="O189" s="103"/>
      <c r="P189" s="103"/>
      <c r="Q189" s="103"/>
      <c r="R189" s="106"/>
      <c r="T189" s="107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8"/>
      <c r="AT189" s="109" t="s">
        <v>113</v>
      </c>
      <c r="AU189" s="109" t="s">
        <v>107</v>
      </c>
      <c r="AV189" s="6" t="s">
        <v>53</v>
      </c>
      <c r="AW189" s="6" t="s">
        <v>3</v>
      </c>
      <c r="AX189" s="6" t="s">
        <v>45</v>
      </c>
      <c r="AY189" s="109" t="s">
        <v>92</v>
      </c>
    </row>
    <row r="190" spans="2:65" s="6" customFormat="1" ht="20.100000000000001" customHeight="1" x14ac:dyDescent="0.3">
      <c r="B190" s="102"/>
      <c r="C190" s="103"/>
      <c r="D190" s="103"/>
      <c r="E190" s="104" t="s">
        <v>1</v>
      </c>
      <c r="F190" s="158" t="s">
        <v>191</v>
      </c>
      <c r="G190" s="159"/>
      <c r="H190" s="159"/>
      <c r="I190" s="159"/>
      <c r="J190" s="103"/>
      <c r="K190" s="105">
        <v>10</v>
      </c>
      <c r="L190" s="103"/>
      <c r="M190" s="103"/>
      <c r="N190" s="103"/>
      <c r="O190" s="103"/>
      <c r="P190" s="103"/>
      <c r="Q190" s="103"/>
      <c r="R190" s="106"/>
      <c r="T190" s="107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8"/>
      <c r="AT190" s="109" t="s">
        <v>113</v>
      </c>
      <c r="AU190" s="109" t="s">
        <v>107</v>
      </c>
      <c r="AV190" s="6" t="s">
        <v>53</v>
      </c>
      <c r="AW190" s="6" t="s">
        <v>3</v>
      </c>
      <c r="AX190" s="6" t="s">
        <v>45</v>
      </c>
      <c r="AY190" s="109" t="s">
        <v>92</v>
      </c>
    </row>
    <row r="191" spans="2:65" s="6" customFormat="1" ht="20.100000000000001" customHeight="1" x14ac:dyDescent="0.3">
      <c r="B191" s="102"/>
      <c r="C191" s="103"/>
      <c r="D191" s="103"/>
      <c r="E191" s="104" t="s">
        <v>1</v>
      </c>
      <c r="F191" s="158" t="s">
        <v>192</v>
      </c>
      <c r="G191" s="159"/>
      <c r="H191" s="159"/>
      <c r="I191" s="159"/>
      <c r="J191" s="103"/>
      <c r="K191" s="105">
        <v>2.5499999999999998</v>
      </c>
      <c r="L191" s="103"/>
      <c r="M191" s="103"/>
      <c r="N191" s="103"/>
      <c r="O191" s="103"/>
      <c r="P191" s="103"/>
      <c r="Q191" s="103"/>
      <c r="R191" s="106"/>
      <c r="T191" s="107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8"/>
      <c r="AT191" s="109" t="s">
        <v>113</v>
      </c>
      <c r="AU191" s="109" t="s">
        <v>107</v>
      </c>
      <c r="AV191" s="6" t="s">
        <v>53</v>
      </c>
      <c r="AW191" s="6" t="s">
        <v>3</v>
      </c>
      <c r="AX191" s="6" t="s">
        <v>45</v>
      </c>
      <c r="AY191" s="109" t="s">
        <v>92</v>
      </c>
    </row>
    <row r="192" spans="2:65" s="6" customFormat="1" ht="20.100000000000001" customHeight="1" x14ac:dyDescent="0.3">
      <c r="B192" s="102"/>
      <c r="C192" s="103"/>
      <c r="D192" s="103"/>
      <c r="E192" s="104" t="s">
        <v>1</v>
      </c>
      <c r="F192" s="158" t="s">
        <v>193</v>
      </c>
      <c r="G192" s="159"/>
      <c r="H192" s="159"/>
      <c r="I192" s="159"/>
      <c r="J192" s="103"/>
      <c r="K192" s="105">
        <v>2.25</v>
      </c>
      <c r="L192" s="103"/>
      <c r="M192" s="103"/>
      <c r="N192" s="103"/>
      <c r="O192" s="103"/>
      <c r="P192" s="103"/>
      <c r="Q192" s="103"/>
      <c r="R192" s="106"/>
      <c r="T192" s="107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8"/>
      <c r="AT192" s="109" t="s">
        <v>113</v>
      </c>
      <c r="AU192" s="109" t="s">
        <v>107</v>
      </c>
      <c r="AV192" s="6" t="s">
        <v>53</v>
      </c>
      <c r="AW192" s="6" t="s">
        <v>3</v>
      </c>
      <c r="AX192" s="6" t="s">
        <v>45</v>
      </c>
      <c r="AY192" s="109" t="s">
        <v>92</v>
      </c>
    </row>
    <row r="193" spans="2:65" s="6" customFormat="1" ht="20.100000000000001" customHeight="1" x14ac:dyDescent="0.3">
      <c r="B193" s="102"/>
      <c r="C193" s="103"/>
      <c r="D193" s="103"/>
      <c r="E193" s="104" t="s">
        <v>1</v>
      </c>
      <c r="F193" s="158" t="s">
        <v>194</v>
      </c>
      <c r="G193" s="159"/>
      <c r="H193" s="159"/>
      <c r="I193" s="159"/>
      <c r="J193" s="103"/>
      <c r="K193" s="105">
        <v>-0.33200000000000002</v>
      </c>
      <c r="L193" s="103"/>
      <c r="M193" s="103"/>
      <c r="N193" s="103"/>
      <c r="O193" s="103"/>
      <c r="P193" s="103"/>
      <c r="Q193" s="103"/>
      <c r="R193" s="106"/>
      <c r="T193" s="107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8"/>
      <c r="AT193" s="109" t="s">
        <v>113</v>
      </c>
      <c r="AU193" s="109" t="s">
        <v>107</v>
      </c>
      <c r="AV193" s="6" t="s">
        <v>53</v>
      </c>
      <c r="AW193" s="6" t="s">
        <v>3</v>
      </c>
      <c r="AX193" s="6" t="s">
        <v>45</v>
      </c>
      <c r="AY193" s="109" t="s">
        <v>92</v>
      </c>
    </row>
    <row r="194" spans="2:65" s="6" customFormat="1" ht="20.100000000000001" customHeight="1" x14ac:dyDescent="0.3">
      <c r="B194" s="102"/>
      <c r="C194" s="103"/>
      <c r="D194" s="103"/>
      <c r="E194" s="104" t="s">
        <v>1</v>
      </c>
      <c r="F194" s="158" t="s">
        <v>195</v>
      </c>
      <c r="G194" s="159"/>
      <c r="H194" s="159"/>
      <c r="I194" s="159"/>
      <c r="J194" s="103"/>
      <c r="K194" s="105">
        <v>2.952</v>
      </c>
      <c r="L194" s="103"/>
      <c r="M194" s="103"/>
      <c r="N194" s="103"/>
      <c r="O194" s="103"/>
      <c r="P194" s="103"/>
      <c r="Q194" s="103"/>
      <c r="R194" s="106"/>
      <c r="T194" s="107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8"/>
      <c r="AT194" s="109" t="s">
        <v>113</v>
      </c>
      <c r="AU194" s="109" t="s">
        <v>107</v>
      </c>
      <c r="AV194" s="6" t="s">
        <v>53</v>
      </c>
      <c r="AW194" s="6" t="s">
        <v>3</v>
      </c>
      <c r="AX194" s="6" t="s">
        <v>45</v>
      </c>
      <c r="AY194" s="109" t="s">
        <v>92</v>
      </c>
    </row>
    <row r="195" spans="2:65" s="6" customFormat="1" ht="20.100000000000001" customHeight="1" x14ac:dyDescent="0.3">
      <c r="B195" s="102"/>
      <c r="C195" s="103"/>
      <c r="D195" s="103"/>
      <c r="E195" s="104" t="s">
        <v>1</v>
      </c>
      <c r="F195" s="158" t="s">
        <v>196</v>
      </c>
      <c r="G195" s="159"/>
      <c r="H195" s="159"/>
      <c r="I195" s="159"/>
      <c r="J195" s="103"/>
      <c r="K195" s="105">
        <v>8.2080000000000002</v>
      </c>
      <c r="L195" s="103"/>
      <c r="M195" s="103"/>
      <c r="N195" s="103"/>
      <c r="O195" s="103"/>
      <c r="P195" s="103"/>
      <c r="Q195" s="103"/>
      <c r="R195" s="106"/>
      <c r="T195" s="107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8"/>
      <c r="AT195" s="109" t="s">
        <v>113</v>
      </c>
      <c r="AU195" s="109" t="s">
        <v>107</v>
      </c>
      <c r="AV195" s="6" t="s">
        <v>53</v>
      </c>
      <c r="AW195" s="6" t="s">
        <v>3</v>
      </c>
      <c r="AX195" s="6" t="s">
        <v>45</v>
      </c>
      <c r="AY195" s="109" t="s">
        <v>92</v>
      </c>
    </row>
    <row r="196" spans="2:65" s="7" customFormat="1" ht="20.100000000000001" customHeight="1" x14ac:dyDescent="0.3">
      <c r="B196" s="110"/>
      <c r="C196" s="111"/>
      <c r="D196" s="111"/>
      <c r="E196" s="112" t="s">
        <v>1</v>
      </c>
      <c r="F196" s="163" t="s">
        <v>129</v>
      </c>
      <c r="G196" s="164"/>
      <c r="H196" s="164"/>
      <c r="I196" s="164"/>
      <c r="J196" s="111"/>
      <c r="K196" s="113">
        <v>57.128</v>
      </c>
      <c r="L196" s="111"/>
      <c r="M196" s="111"/>
      <c r="N196" s="111"/>
      <c r="O196" s="111"/>
      <c r="P196" s="111"/>
      <c r="Q196" s="111"/>
      <c r="R196" s="114"/>
      <c r="T196" s="115"/>
      <c r="U196" s="111"/>
      <c r="V196" s="111"/>
      <c r="W196" s="111"/>
      <c r="X196" s="111"/>
      <c r="Y196" s="111"/>
      <c r="Z196" s="111"/>
      <c r="AA196" s="111"/>
      <c r="AB196" s="111"/>
      <c r="AC196" s="111"/>
      <c r="AD196" s="116"/>
      <c r="AT196" s="117" t="s">
        <v>113</v>
      </c>
      <c r="AU196" s="117" t="s">
        <v>107</v>
      </c>
      <c r="AV196" s="7" t="s">
        <v>96</v>
      </c>
      <c r="AW196" s="7" t="s">
        <v>3</v>
      </c>
      <c r="AX196" s="7" t="s">
        <v>45</v>
      </c>
      <c r="AY196" s="117" t="s">
        <v>92</v>
      </c>
    </row>
    <row r="197" spans="2:65" s="6" customFormat="1" ht="30" customHeight="1" x14ac:dyDescent="0.3">
      <c r="B197" s="102"/>
      <c r="C197" s="103"/>
      <c r="D197" s="103"/>
      <c r="E197" s="104" t="s">
        <v>1</v>
      </c>
      <c r="F197" s="158" t="s">
        <v>197</v>
      </c>
      <c r="G197" s="159"/>
      <c r="H197" s="159"/>
      <c r="I197" s="159"/>
      <c r="J197" s="103"/>
      <c r="K197" s="105">
        <v>28.564</v>
      </c>
      <c r="L197" s="103"/>
      <c r="M197" s="103"/>
      <c r="N197" s="103"/>
      <c r="O197" s="103"/>
      <c r="P197" s="103"/>
      <c r="Q197" s="103"/>
      <c r="R197" s="106"/>
      <c r="T197" s="107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8"/>
      <c r="AT197" s="109" t="s">
        <v>113</v>
      </c>
      <c r="AU197" s="109" t="s">
        <v>107</v>
      </c>
      <c r="AV197" s="6" t="s">
        <v>53</v>
      </c>
      <c r="AW197" s="6" t="s">
        <v>3</v>
      </c>
      <c r="AX197" s="6" t="s">
        <v>46</v>
      </c>
      <c r="AY197" s="109" t="s">
        <v>92</v>
      </c>
    </row>
    <row r="198" spans="2:65" s="1" customFormat="1" ht="20.100000000000001" customHeight="1" x14ac:dyDescent="0.3">
      <c r="B198" s="71"/>
      <c r="C198" s="129" t="s">
        <v>201</v>
      </c>
      <c r="D198" s="129" t="s">
        <v>181</v>
      </c>
      <c r="E198" s="130" t="s">
        <v>202</v>
      </c>
      <c r="F198" s="155" t="s">
        <v>320</v>
      </c>
      <c r="G198" s="155"/>
      <c r="H198" s="155"/>
      <c r="I198" s="155"/>
      <c r="J198" s="131" t="s">
        <v>170</v>
      </c>
      <c r="K198" s="132">
        <v>102.83</v>
      </c>
      <c r="L198" s="133"/>
      <c r="M198" s="156"/>
      <c r="N198" s="156"/>
      <c r="O198" s="157"/>
      <c r="P198" s="154">
        <f>ROUND(V198*K198,2)</f>
        <v>0</v>
      </c>
      <c r="Q198" s="154"/>
      <c r="R198" s="72"/>
      <c r="T198" s="98" t="s">
        <v>1</v>
      </c>
      <c r="U198" s="29" t="s">
        <v>28</v>
      </c>
      <c r="V198" s="58">
        <f>L198+M198</f>
        <v>0</v>
      </c>
      <c r="W198" s="58">
        <f>ROUND(L198*K198,2)</f>
        <v>0</v>
      </c>
      <c r="X198" s="58">
        <f>ROUND(M198*K198,2)</f>
        <v>0</v>
      </c>
      <c r="Y198" s="99">
        <v>0</v>
      </c>
      <c r="Z198" s="99">
        <f>Y198*K198</f>
        <v>0</v>
      </c>
      <c r="AA198" s="99">
        <v>1</v>
      </c>
      <c r="AB198" s="99">
        <f>AA198*K198</f>
        <v>102.83</v>
      </c>
      <c r="AC198" s="99">
        <v>0</v>
      </c>
      <c r="AD198" s="100">
        <f>AC198*K198</f>
        <v>0</v>
      </c>
      <c r="AR198" s="13" t="s">
        <v>130</v>
      </c>
      <c r="AT198" s="13" t="s">
        <v>181</v>
      </c>
      <c r="AU198" s="13" t="s">
        <v>107</v>
      </c>
      <c r="AY198" s="13" t="s">
        <v>92</v>
      </c>
      <c r="BE198" s="101">
        <f>IF(U198="základní",P198,0)</f>
        <v>0</v>
      </c>
      <c r="BF198" s="101">
        <f>IF(U198="snížená",P198,0)</f>
        <v>0</v>
      </c>
      <c r="BG198" s="101">
        <f>IF(U198="zákl. přenesená",P198,0)</f>
        <v>0</v>
      </c>
      <c r="BH198" s="101">
        <f>IF(U198="sníž. přenesená",P198,0)</f>
        <v>0</v>
      </c>
      <c r="BI198" s="101">
        <f>IF(U198="nulová",P198,0)</f>
        <v>0</v>
      </c>
      <c r="BJ198" s="13" t="s">
        <v>46</v>
      </c>
      <c r="BK198" s="101">
        <f>ROUND(V198*K198,2)</f>
        <v>0</v>
      </c>
      <c r="BL198" s="13" t="s">
        <v>96</v>
      </c>
      <c r="BM198" s="13" t="s">
        <v>203</v>
      </c>
    </row>
    <row r="199" spans="2:65" s="5" customFormat="1" ht="29.85" customHeight="1" x14ac:dyDescent="0.35">
      <c r="B199" s="81"/>
      <c r="C199" s="82"/>
      <c r="D199" s="92" t="s">
        <v>70</v>
      </c>
      <c r="E199" s="92"/>
      <c r="F199" s="92"/>
      <c r="G199" s="92"/>
      <c r="H199" s="92"/>
      <c r="I199" s="92"/>
      <c r="J199" s="92"/>
      <c r="K199" s="92"/>
      <c r="L199" s="92"/>
      <c r="M199" s="146">
        <f>BK199</f>
        <v>0</v>
      </c>
      <c r="N199" s="147"/>
      <c r="O199" s="147"/>
      <c r="P199" s="147"/>
      <c r="Q199" s="147"/>
      <c r="R199" s="84"/>
      <c r="T199" s="85"/>
      <c r="U199" s="82"/>
      <c r="V199" s="82"/>
      <c r="W199" s="86">
        <f>SUM(W200:W209)</f>
        <v>0</v>
      </c>
      <c r="X199" s="86">
        <f>SUM(X200:X209)</f>
        <v>0</v>
      </c>
      <c r="Y199" s="82"/>
      <c r="Z199" s="87">
        <f>SUM(Z200:Z209)</f>
        <v>21.085799999999999</v>
      </c>
      <c r="AA199" s="82"/>
      <c r="AB199" s="87">
        <f>SUM(AB200:AB209)</f>
        <v>0</v>
      </c>
      <c r="AC199" s="82"/>
      <c r="AD199" s="88">
        <f>SUM(AD200:AD209)</f>
        <v>0</v>
      </c>
      <c r="AR199" s="89" t="s">
        <v>46</v>
      </c>
      <c r="AT199" s="90" t="s">
        <v>44</v>
      </c>
      <c r="AU199" s="90" t="s">
        <v>46</v>
      </c>
      <c r="AY199" s="89" t="s">
        <v>92</v>
      </c>
      <c r="BK199" s="91">
        <f>SUM(BK200:BK209)</f>
        <v>0</v>
      </c>
    </row>
    <row r="200" spans="2:65" s="1" customFormat="1" ht="20.100000000000001" customHeight="1" x14ac:dyDescent="0.3">
      <c r="B200" s="71"/>
      <c r="C200" s="93" t="s">
        <v>204</v>
      </c>
      <c r="D200" s="93" t="s">
        <v>93</v>
      </c>
      <c r="E200" s="94" t="s">
        <v>205</v>
      </c>
      <c r="F200" s="153" t="s">
        <v>206</v>
      </c>
      <c r="G200" s="153"/>
      <c r="H200" s="153"/>
      <c r="I200" s="153"/>
      <c r="J200" s="95" t="s">
        <v>110</v>
      </c>
      <c r="K200" s="96">
        <v>12.44</v>
      </c>
      <c r="L200" s="97"/>
      <c r="M200" s="154"/>
      <c r="N200" s="154"/>
      <c r="O200" s="154"/>
      <c r="P200" s="154">
        <f>ROUND(V200*K200,2)</f>
        <v>0</v>
      </c>
      <c r="Q200" s="154"/>
      <c r="R200" s="72"/>
      <c r="T200" s="98" t="s">
        <v>1</v>
      </c>
      <c r="U200" s="29" t="s">
        <v>28</v>
      </c>
      <c r="V200" s="58">
        <f>L200+M200</f>
        <v>0</v>
      </c>
      <c r="W200" s="58">
        <f>ROUND(L200*K200,2)</f>
        <v>0</v>
      </c>
      <c r="X200" s="58">
        <f>ROUND(M200*K200,2)</f>
        <v>0</v>
      </c>
      <c r="Y200" s="99">
        <v>1.6950000000000001</v>
      </c>
      <c r="Z200" s="99">
        <f>Y200*K200</f>
        <v>21.085799999999999</v>
      </c>
      <c r="AA200" s="99">
        <v>0</v>
      </c>
      <c r="AB200" s="99">
        <f>AA200*K200</f>
        <v>0</v>
      </c>
      <c r="AC200" s="99">
        <v>0</v>
      </c>
      <c r="AD200" s="100">
        <f>AC200*K200</f>
        <v>0</v>
      </c>
      <c r="AR200" s="13" t="s">
        <v>96</v>
      </c>
      <c r="AT200" s="13" t="s">
        <v>93</v>
      </c>
      <c r="AU200" s="13" t="s">
        <v>53</v>
      </c>
      <c r="AY200" s="13" t="s">
        <v>92</v>
      </c>
      <c r="BE200" s="101">
        <f>IF(U200="základní",P200,0)</f>
        <v>0</v>
      </c>
      <c r="BF200" s="101">
        <f>IF(U200="snížená",P200,0)</f>
        <v>0</v>
      </c>
      <c r="BG200" s="101">
        <f>IF(U200="zákl. přenesená",P200,0)</f>
        <v>0</v>
      </c>
      <c r="BH200" s="101">
        <f>IF(U200="sníž. přenesená",P200,0)</f>
        <v>0</v>
      </c>
      <c r="BI200" s="101">
        <f>IF(U200="nulová",P200,0)</f>
        <v>0</v>
      </c>
      <c r="BJ200" s="13" t="s">
        <v>46</v>
      </c>
      <c r="BK200" s="101">
        <f>ROUND(V200*K200,2)</f>
        <v>0</v>
      </c>
      <c r="BL200" s="13" t="s">
        <v>96</v>
      </c>
      <c r="BM200" s="13" t="s">
        <v>207</v>
      </c>
    </row>
    <row r="201" spans="2:65" s="6" customFormat="1" ht="20.100000000000001" customHeight="1" x14ac:dyDescent="0.3">
      <c r="B201" s="102"/>
      <c r="C201" s="103"/>
      <c r="D201" s="103"/>
      <c r="E201" s="104" t="s">
        <v>1</v>
      </c>
      <c r="F201" s="160" t="s">
        <v>208</v>
      </c>
      <c r="G201" s="161"/>
      <c r="H201" s="161"/>
      <c r="I201" s="161"/>
      <c r="J201" s="103"/>
      <c r="K201" s="105">
        <v>3</v>
      </c>
      <c r="L201" s="103"/>
      <c r="M201" s="103"/>
      <c r="N201" s="103"/>
      <c r="O201" s="103"/>
      <c r="P201" s="103"/>
      <c r="Q201" s="103"/>
      <c r="R201" s="106"/>
      <c r="T201" s="107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8"/>
      <c r="AT201" s="109" t="s">
        <v>113</v>
      </c>
      <c r="AU201" s="109" t="s">
        <v>53</v>
      </c>
      <c r="AV201" s="6" t="s">
        <v>53</v>
      </c>
      <c r="AW201" s="6" t="s">
        <v>3</v>
      </c>
      <c r="AX201" s="6" t="s">
        <v>45</v>
      </c>
      <c r="AY201" s="109" t="s">
        <v>92</v>
      </c>
    </row>
    <row r="202" spans="2:65" s="6" customFormat="1" ht="20.100000000000001" customHeight="1" x14ac:dyDescent="0.3">
      <c r="B202" s="102"/>
      <c r="C202" s="103"/>
      <c r="D202" s="103"/>
      <c r="E202" s="104" t="s">
        <v>1</v>
      </c>
      <c r="F202" s="158" t="s">
        <v>209</v>
      </c>
      <c r="G202" s="159"/>
      <c r="H202" s="159"/>
      <c r="I202" s="159"/>
      <c r="J202" s="103"/>
      <c r="K202" s="105">
        <v>4</v>
      </c>
      <c r="L202" s="103"/>
      <c r="M202" s="103"/>
      <c r="N202" s="103"/>
      <c r="O202" s="103"/>
      <c r="P202" s="103"/>
      <c r="Q202" s="103"/>
      <c r="R202" s="106"/>
      <c r="T202" s="107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8"/>
      <c r="AT202" s="109" t="s">
        <v>113</v>
      </c>
      <c r="AU202" s="109" t="s">
        <v>53</v>
      </c>
      <c r="AV202" s="6" t="s">
        <v>53</v>
      </c>
      <c r="AW202" s="6" t="s">
        <v>3</v>
      </c>
      <c r="AX202" s="6" t="s">
        <v>45</v>
      </c>
      <c r="AY202" s="109" t="s">
        <v>92</v>
      </c>
    </row>
    <row r="203" spans="2:65" s="6" customFormat="1" ht="20.100000000000001" customHeight="1" x14ac:dyDescent="0.3">
      <c r="B203" s="102"/>
      <c r="C203" s="103"/>
      <c r="D203" s="103"/>
      <c r="E203" s="104" t="s">
        <v>1</v>
      </c>
      <c r="F203" s="158" t="s">
        <v>210</v>
      </c>
      <c r="G203" s="159"/>
      <c r="H203" s="159"/>
      <c r="I203" s="159"/>
      <c r="J203" s="103"/>
      <c r="K203" s="105">
        <v>2</v>
      </c>
      <c r="L203" s="103"/>
      <c r="M203" s="103"/>
      <c r="N203" s="103"/>
      <c r="O203" s="103"/>
      <c r="P203" s="103"/>
      <c r="Q203" s="103"/>
      <c r="R203" s="106"/>
      <c r="T203" s="107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8"/>
      <c r="AT203" s="109" t="s">
        <v>113</v>
      </c>
      <c r="AU203" s="109" t="s">
        <v>53</v>
      </c>
      <c r="AV203" s="6" t="s">
        <v>53</v>
      </c>
      <c r="AW203" s="6" t="s">
        <v>3</v>
      </c>
      <c r="AX203" s="6" t="s">
        <v>45</v>
      </c>
      <c r="AY203" s="109" t="s">
        <v>92</v>
      </c>
    </row>
    <row r="204" spans="2:65" s="6" customFormat="1" ht="20.100000000000001" customHeight="1" x14ac:dyDescent="0.3">
      <c r="B204" s="102"/>
      <c r="C204" s="103"/>
      <c r="D204" s="103"/>
      <c r="E204" s="104" t="s">
        <v>1</v>
      </c>
      <c r="F204" s="158" t="s">
        <v>211</v>
      </c>
      <c r="G204" s="159"/>
      <c r="H204" s="159"/>
      <c r="I204" s="159"/>
      <c r="J204" s="103"/>
      <c r="K204" s="105">
        <v>0.51</v>
      </c>
      <c r="L204" s="103"/>
      <c r="M204" s="103"/>
      <c r="N204" s="103"/>
      <c r="O204" s="103"/>
      <c r="P204" s="103"/>
      <c r="Q204" s="103"/>
      <c r="R204" s="106"/>
      <c r="T204" s="107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8"/>
      <c r="AT204" s="109" t="s">
        <v>113</v>
      </c>
      <c r="AU204" s="109" t="s">
        <v>53</v>
      </c>
      <c r="AV204" s="6" t="s">
        <v>53</v>
      </c>
      <c r="AW204" s="6" t="s">
        <v>3</v>
      </c>
      <c r="AX204" s="6" t="s">
        <v>45</v>
      </c>
      <c r="AY204" s="109" t="s">
        <v>92</v>
      </c>
    </row>
    <row r="205" spans="2:65" s="6" customFormat="1" ht="20.100000000000001" customHeight="1" x14ac:dyDescent="0.3">
      <c r="B205" s="102"/>
      <c r="C205" s="103"/>
      <c r="D205" s="103"/>
      <c r="E205" s="104" t="s">
        <v>1</v>
      </c>
      <c r="F205" s="158" t="s">
        <v>212</v>
      </c>
      <c r="G205" s="159"/>
      <c r="H205" s="159"/>
      <c r="I205" s="159"/>
      <c r="J205" s="103"/>
      <c r="K205" s="105">
        <v>0.45</v>
      </c>
      <c r="L205" s="103"/>
      <c r="M205" s="103"/>
      <c r="N205" s="103"/>
      <c r="O205" s="103"/>
      <c r="P205" s="103"/>
      <c r="Q205" s="103"/>
      <c r="R205" s="106"/>
      <c r="T205" s="107"/>
      <c r="U205" s="103"/>
      <c r="V205" s="103"/>
      <c r="W205" s="103"/>
      <c r="X205" s="103"/>
      <c r="Y205" s="103"/>
      <c r="Z205" s="103"/>
      <c r="AA205" s="103"/>
      <c r="AB205" s="103"/>
      <c r="AC205" s="103"/>
      <c r="AD205" s="108"/>
      <c r="AT205" s="109" t="s">
        <v>113</v>
      </c>
      <c r="AU205" s="109" t="s">
        <v>53</v>
      </c>
      <c r="AV205" s="6" t="s">
        <v>53</v>
      </c>
      <c r="AW205" s="6" t="s">
        <v>3</v>
      </c>
      <c r="AX205" s="6" t="s">
        <v>45</v>
      </c>
      <c r="AY205" s="109" t="s">
        <v>92</v>
      </c>
    </row>
    <row r="206" spans="2:65" s="6" customFormat="1" ht="20.100000000000001" customHeight="1" x14ac:dyDescent="0.3">
      <c r="B206" s="102"/>
      <c r="C206" s="103"/>
      <c r="D206" s="103"/>
      <c r="E206" s="104" t="s">
        <v>1</v>
      </c>
      <c r="F206" s="158" t="s">
        <v>213</v>
      </c>
      <c r="G206" s="159"/>
      <c r="H206" s="159"/>
      <c r="I206" s="159"/>
      <c r="J206" s="103"/>
      <c r="K206" s="105">
        <v>0.65600000000000003</v>
      </c>
      <c r="L206" s="103"/>
      <c r="M206" s="103"/>
      <c r="N206" s="103"/>
      <c r="O206" s="103"/>
      <c r="P206" s="103"/>
      <c r="Q206" s="103"/>
      <c r="R206" s="106"/>
      <c r="T206" s="107"/>
      <c r="U206" s="103"/>
      <c r="V206" s="103"/>
      <c r="W206" s="103"/>
      <c r="X206" s="103"/>
      <c r="Y206" s="103"/>
      <c r="Z206" s="103"/>
      <c r="AA206" s="103"/>
      <c r="AB206" s="103"/>
      <c r="AC206" s="103"/>
      <c r="AD206" s="108"/>
      <c r="AT206" s="109" t="s">
        <v>113</v>
      </c>
      <c r="AU206" s="109" t="s">
        <v>53</v>
      </c>
      <c r="AV206" s="6" t="s">
        <v>53</v>
      </c>
      <c r="AW206" s="6" t="s">
        <v>3</v>
      </c>
      <c r="AX206" s="6" t="s">
        <v>45</v>
      </c>
      <c r="AY206" s="109" t="s">
        <v>92</v>
      </c>
    </row>
    <row r="207" spans="2:65" s="6" customFormat="1" ht="20.100000000000001" customHeight="1" x14ac:dyDescent="0.3">
      <c r="B207" s="102"/>
      <c r="C207" s="103"/>
      <c r="D207" s="103"/>
      <c r="E207" s="104" t="s">
        <v>1</v>
      </c>
      <c r="F207" s="158" t="s">
        <v>214</v>
      </c>
      <c r="G207" s="159"/>
      <c r="H207" s="159"/>
      <c r="I207" s="159"/>
      <c r="J207" s="103"/>
      <c r="K207" s="105">
        <v>1.8240000000000001</v>
      </c>
      <c r="L207" s="103"/>
      <c r="M207" s="103"/>
      <c r="N207" s="103"/>
      <c r="O207" s="103"/>
      <c r="P207" s="103"/>
      <c r="Q207" s="103"/>
      <c r="R207" s="106"/>
      <c r="T207" s="107"/>
      <c r="U207" s="103"/>
      <c r="V207" s="103"/>
      <c r="W207" s="103"/>
      <c r="X207" s="103"/>
      <c r="Y207" s="103"/>
      <c r="Z207" s="103"/>
      <c r="AA207" s="103"/>
      <c r="AB207" s="103"/>
      <c r="AC207" s="103"/>
      <c r="AD207" s="108"/>
      <c r="AT207" s="109" t="s">
        <v>113</v>
      </c>
      <c r="AU207" s="109" t="s">
        <v>53</v>
      </c>
      <c r="AV207" s="6" t="s">
        <v>53</v>
      </c>
      <c r="AW207" s="6" t="s">
        <v>3</v>
      </c>
      <c r="AX207" s="6" t="s">
        <v>45</v>
      </c>
      <c r="AY207" s="109" t="s">
        <v>92</v>
      </c>
    </row>
    <row r="208" spans="2:65" s="7" customFormat="1" ht="20.100000000000001" customHeight="1" x14ac:dyDescent="0.3">
      <c r="B208" s="110"/>
      <c r="C208" s="111"/>
      <c r="D208" s="111"/>
      <c r="E208" s="112" t="s">
        <v>1</v>
      </c>
      <c r="F208" s="163" t="s">
        <v>129</v>
      </c>
      <c r="G208" s="164"/>
      <c r="H208" s="164"/>
      <c r="I208" s="164"/>
      <c r="J208" s="111"/>
      <c r="K208" s="113">
        <v>12.44</v>
      </c>
      <c r="L208" s="111"/>
      <c r="M208" s="111"/>
      <c r="N208" s="111"/>
      <c r="O208" s="111"/>
      <c r="P208" s="111"/>
      <c r="Q208" s="111"/>
      <c r="R208" s="114"/>
      <c r="T208" s="115"/>
      <c r="U208" s="111"/>
      <c r="V208" s="111"/>
      <c r="W208" s="111"/>
      <c r="X208" s="111"/>
      <c r="Y208" s="111"/>
      <c r="Z208" s="111"/>
      <c r="AA208" s="111"/>
      <c r="AB208" s="111"/>
      <c r="AC208" s="111"/>
      <c r="AD208" s="116"/>
      <c r="AT208" s="117" t="s">
        <v>113</v>
      </c>
      <c r="AU208" s="117" t="s">
        <v>53</v>
      </c>
      <c r="AV208" s="7" t="s">
        <v>96</v>
      </c>
      <c r="AW208" s="7" t="s">
        <v>3</v>
      </c>
      <c r="AX208" s="7" t="s">
        <v>46</v>
      </c>
      <c r="AY208" s="117" t="s">
        <v>92</v>
      </c>
    </row>
    <row r="209" spans="2:65" s="5" customFormat="1" ht="22.35" customHeight="1" x14ac:dyDescent="0.35">
      <c r="B209" s="81"/>
      <c r="C209" s="82"/>
      <c r="D209" s="92" t="s">
        <v>71</v>
      </c>
      <c r="E209" s="92"/>
      <c r="F209" s="92"/>
      <c r="G209" s="92"/>
      <c r="H209" s="92"/>
      <c r="I209" s="92"/>
      <c r="J209" s="92"/>
      <c r="K209" s="92"/>
      <c r="L209" s="92"/>
      <c r="M209" s="148">
        <f>BK209</f>
        <v>0</v>
      </c>
      <c r="N209" s="149"/>
      <c r="O209" s="149"/>
      <c r="P209" s="149"/>
      <c r="Q209" s="149"/>
      <c r="R209" s="84"/>
      <c r="T209" s="85"/>
      <c r="U209" s="82"/>
      <c r="V209" s="82"/>
      <c r="W209" s="86">
        <v>0</v>
      </c>
      <c r="X209" s="86">
        <v>0</v>
      </c>
      <c r="Y209" s="82"/>
      <c r="Z209" s="87">
        <v>0</v>
      </c>
      <c r="AA209" s="82"/>
      <c r="AB209" s="87">
        <v>0</v>
      </c>
      <c r="AC209" s="82"/>
      <c r="AD209" s="88">
        <v>0</v>
      </c>
      <c r="AR209" s="89" t="s">
        <v>46</v>
      </c>
      <c r="AT209" s="90" t="s">
        <v>44</v>
      </c>
      <c r="AU209" s="90" t="s">
        <v>53</v>
      </c>
      <c r="AY209" s="89" t="s">
        <v>92</v>
      </c>
      <c r="BK209" s="91">
        <v>0</v>
      </c>
    </row>
    <row r="210" spans="2:65" s="5" customFormat="1" ht="19.95" customHeight="1" x14ac:dyDescent="0.35">
      <c r="B210" s="81"/>
      <c r="C210" s="82"/>
      <c r="D210" s="92" t="s">
        <v>72</v>
      </c>
      <c r="E210" s="92"/>
      <c r="F210" s="92"/>
      <c r="G210" s="92"/>
      <c r="H210" s="92"/>
      <c r="I210" s="92"/>
      <c r="J210" s="92"/>
      <c r="K210" s="92"/>
      <c r="L210" s="92"/>
      <c r="M210" s="142">
        <f>BK210</f>
        <v>0</v>
      </c>
      <c r="N210" s="143"/>
      <c r="O210" s="143"/>
      <c r="P210" s="143"/>
      <c r="Q210" s="143"/>
      <c r="R210" s="84"/>
      <c r="T210" s="85"/>
      <c r="U210" s="82"/>
      <c r="V210" s="82"/>
      <c r="W210" s="86">
        <f>SUM(W211:W236)</f>
        <v>0</v>
      </c>
      <c r="X210" s="86">
        <f>SUM(X211:X236)</f>
        <v>0</v>
      </c>
      <c r="Y210" s="82"/>
      <c r="Z210" s="87">
        <f>SUM(Z211:Z236)</f>
        <v>117.88600000000001</v>
      </c>
      <c r="AA210" s="82"/>
      <c r="AB210" s="87">
        <f>SUM(AB211:AB236)</f>
        <v>0.97331999999999996</v>
      </c>
      <c r="AC210" s="82"/>
      <c r="AD210" s="88">
        <f>SUM(AD211:AD236)</f>
        <v>0</v>
      </c>
      <c r="AR210" s="89" t="s">
        <v>46</v>
      </c>
      <c r="AT210" s="90" t="s">
        <v>44</v>
      </c>
      <c r="AU210" s="90" t="s">
        <v>46</v>
      </c>
      <c r="AY210" s="89" t="s">
        <v>92</v>
      </c>
      <c r="BK210" s="91">
        <f>SUM(BK211:BK236)</f>
        <v>0</v>
      </c>
    </row>
    <row r="211" spans="2:65" s="1" customFormat="1" ht="30" customHeight="1" x14ac:dyDescent="0.3">
      <c r="B211" s="71"/>
      <c r="C211" s="93" t="s">
        <v>215</v>
      </c>
      <c r="D211" s="93" t="s">
        <v>93</v>
      </c>
      <c r="E211" s="94" t="s">
        <v>216</v>
      </c>
      <c r="F211" s="153" t="s">
        <v>217</v>
      </c>
      <c r="G211" s="153"/>
      <c r="H211" s="153"/>
      <c r="I211" s="153"/>
      <c r="J211" s="95" t="s">
        <v>218</v>
      </c>
      <c r="K211" s="96">
        <v>151</v>
      </c>
      <c r="L211" s="97"/>
      <c r="M211" s="154"/>
      <c r="N211" s="154"/>
      <c r="O211" s="154"/>
      <c r="P211" s="154">
        <f t="shared" ref="P211:P216" si="0">ROUND(V211*K211,2)</f>
        <v>0</v>
      </c>
      <c r="Q211" s="154"/>
      <c r="R211" s="72"/>
      <c r="T211" s="98" t="s">
        <v>1</v>
      </c>
      <c r="U211" s="29" t="s">
        <v>28</v>
      </c>
      <c r="V211" s="58">
        <f t="shared" ref="V211:V216" si="1">L211+M211</f>
        <v>0</v>
      </c>
      <c r="W211" s="58">
        <f t="shared" ref="W211:W216" si="2">ROUND(L211*K211,2)</f>
        <v>0</v>
      </c>
      <c r="X211" s="58">
        <f t="shared" ref="X211:X216" si="3">ROUND(M211*K211,2)</f>
        <v>0</v>
      </c>
      <c r="Y211" s="99">
        <v>0.25800000000000001</v>
      </c>
      <c r="Z211" s="99">
        <f t="shared" ref="Z211:Z216" si="4">Y211*K211</f>
        <v>38.957999999999998</v>
      </c>
      <c r="AA211" s="99">
        <v>2.6800000000000001E-3</v>
      </c>
      <c r="AB211" s="99">
        <f t="shared" ref="AB211:AB216" si="5">AA211*K211</f>
        <v>0.40468000000000004</v>
      </c>
      <c r="AC211" s="99">
        <v>0</v>
      </c>
      <c r="AD211" s="100">
        <f t="shared" ref="AD211:AD216" si="6">AC211*K211</f>
        <v>0</v>
      </c>
      <c r="AR211" s="13" t="s">
        <v>96</v>
      </c>
      <c r="AT211" s="13" t="s">
        <v>93</v>
      </c>
      <c r="AU211" s="13" t="s">
        <v>53</v>
      </c>
      <c r="AY211" s="13" t="s">
        <v>92</v>
      </c>
      <c r="BE211" s="101">
        <f t="shared" ref="BE211:BE216" si="7">IF(U211="základní",P211,0)</f>
        <v>0</v>
      </c>
      <c r="BF211" s="101">
        <f t="shared" ref="BF211:BF216" si="8">IF(U211="snížená",P211,0)</f>
        <v>0</v>
      </c>
      <c r="BG211" s="101">
        <f t="shared" ref="BG211:BG216" si="9">IF(U211="zákl. přenesená",P211,0)</f>
        <v>0</v>
      </c>
      <c r="BH211" s="101">
        <f t="shared" ref="BH211:BH216" si="10">IF(U211="sníž. přenesená",P211,0)</f>
        <v>0</v>
      </c>
      <c r="BI211" s="101">
        <f t="shared" ref="BI211:BI216" si="11">IF(U211="nulová",P211,0)</f>
        <v>0</v>
      </c>
      <c r="BJ211" s="13" t="s">
        <v>46</v>
      </c>
      <c r="BK211" s="101">
        <f t="shared" ref="BK211:BK216" si="12">ROUND(V211*K211,2)</f>
        <v>0</v>
      </c>
      <c r="BL211" s="13" t="s">
        <v>96</v>
      </c>
      <c r="BM211" s="13" t="s">
        <v>219</v>
      </c>
    </row>
    <row r="212" spans="2:65" s="1" customFormat="1" ht="30" customHeight="1" x14ac:dyDescent="0.3">
      <c r="B212" s="71"/>
      <c r="C212" s="93" t="s">
        <v>220</v>
      </c>
      <c r="D212" s="93" t="s">
        <v>93</v>
      </c>
      <c r="E212" s="94" t="s">
        <v>221</v>
      </c>
      <c r="F212" s="153" t="s">
        <v>222</v>
      </c>
      <c r="G212" s="153"/>
      <c r="H212" s="153"/>
      <c r="I212" s="153"/>
      <c r="J212" s="95" t="s">
        <v>218</v>
      </c>
      <c r="K212" s="96">
        <v>12</v>
      </c>
      <c r="L212" s="97"/>
      <c r="M212" s="154"/>
      <c r="N212" s="154"/>
      <c r="O212" s="154"/>
      <c r="P212" s="154">
        <f t="shared" si="0"/>
        <v>0</v>
      </c>
      <c r="Q212" s="154"/>
      <c r="R212" s="72"/>
      <c r="T212" s="98" t="s">
        <v>1</v>
      </c>
      <c r="U212" s="29" t="s">
        <v>28</v>
      </c>
      <c r="V212" s="58">
        <f t="shared" si="1"/>
        <v>0</v>
      </c>
      <c r="W212" s="58">
        <f t="shared" si="2"/>
        <v>0</v>
      </c>
      <c r="X212" s="58">
        <f t="shared" si="3"/>
        <v>0</v>
      </c>
      <c r="Y212" s="99">
        <v>0.29199999999999998</v>
      </c>
      <c r="Z212" s="99">
        <f t="shared" si="4"/>
        <v>3.5039999999999996</v>
      </c>
      <c r="AA212" s="99">
        <v>4.2700000000000004E-3</v>
      </c>
      <c r="AB212" s="99">
        <f t="shared" si="5"/>
        <v>5.1240000000000008E-2</v>
      </c>
      <c r="AC212" s="99">
        <v>0</v>
      </c>
      <c r="AD212" s="100">
        <f t="shared" si="6"/>
        <v>0</v>
      </c>
      <c r="AR212" s="13" t="s">
        <v>96</v>
      </c>
      <c r="AT212" s="13" t="s">
        <v>93</v>
      </c>
      <c r="AU212" s="13" t="s">
        <v>53</v>
      </c>
      <c r="AY212" s="13" t="s">
        <v>92</v>
      </c>
      <c r="BE212" s="101">
        <f t="shared" si="7"/>
        <v>0</v>
      </c>
      <c r="BF212" s="101">
        <f t="shared" si="8"/>
        <v>0</v>
      </c>
      <c r="BG212" s="101">
        <f t="shared" si="9"/>
        <v>0</v>
      </c>
      <c r="BH212" s="101">
        <f t="shared" si="10"/>
        <v>0</v>
      </c>
      <c r="BI212" s="101">
        <f t="shared" si="11"/>
        <v>0</v>
      </c>
      <c r="BJ212" s="13" t="s">
        <v>46</v>
      </c>
      <c r="BK212" s="101">
        <f t="shared" si="12"/>
        <v>0</v>
      </c>
      <c r="BL212" s="13" t="s">
        <v>96</v>
      </c>
      <c r="BM212" s="13" t="s">
        <v>223</v>
      </c>
    </row>
    <row r="213" spans="2:65" s="1" customFormat="1" ht="20.100000000000001" customHeight="1" x14ac:dyDescent="0.3">
      <c r="B213" s="71"/>
      <c r="C213" s="93" t="s">
        <v>224</v>
      </c>
      <c r="D213" s="93" t="s">
        <v>93</v>
      </c>
      <c r="E213" s="94" t="s">
        <v>225</v>
      </c>
      <c r="F213" s="153" t="s">
        <v>226</v>
      </c>
      <c r="G213" s="153"/>
      <c r="H213" s="153"/>
      <c r="I213" s="153"/>
      <c r="J213" s="95" t="s">
        <v>227</v>
      </c>
      <c r="K213" s="96">
        <v>6</v>
      </c>
      <c r="L213" s="97">
        <v>0</v>
      </c>
      <c r="M213" s="154"/>
      <c r="N213" s="154"/>
      <c r="O213" s="154"/>
      <c r="P213" s="154">
        <f t="shared" si="0"/>
        <v>0</v>
      </c>
      <c r="Q213" s="154"/>
      <c r="R213" s="72"/>
      <c r="T213" s="98" t="s">
        <v>1</v>
      </c>
      <c r="U213" s="29" t="s">
        <v>28</v>
      </c>
      <c r="V213" s="58">
        <f t="shared" si="1"/>
        <v>0</v>
      </c>
      <c r="W213" s="58">
        <f t="shared" si="2"/>
        <v>0</v>
      </c>
      <c r="X213" s="58">
        <f t="shared" si="3"/>
        <v>0</v>
      </c>
      <c r="Y213" s="99">
        <v>0</v>
      </c>
      <c r="Z213" s="99">
        <f t="shared" si="4"/>
        <v>0</v>
      </c>
      <c r="AA213" s="99">
        <v>0</v>
      </c>
      <c r="AB213" s="99">
        <f t="shared" si="5"/>
        <v>0</v>
      </c>
      <c r="AC213" s="99">
        <v>0</v>
      </c>
      <c r="AD213" s="100">
        <f t="shared" si="6"/>
        <v>0</v>
      </c>
      <c r="AR213" s="13" t="s">
        <v>96</v>
      </c>
      <c r="AT213" s="13" t="s">
        <v>93</v>
      </c>
      <c r="AU213" s="13" t="s">
        <v>53</v>
      </c>
      <c r="AY213" s="13" t="s">
        <v>92</v>
      </c>
      <c r="BE213" s="101">
        <f t="shared" si="7"/>
        <v>0</v>
      </c>
      <c r="BF213" s="101">
        <f t="shared" si="8"/>
        <v>0</v>
      </c>
      <c r="BG213" s="101">
        <f t="shared" si="9"/>
        <v>0</v>
      </c>
      <c r="BH213" s="101">
        <f t="shared" si="10"/>
        <v>0</v>
      </c>
      <c r="BI213" s="101">
        <f t="shared" si="11"/>
        <v>0</v>
      </c>
      <c r="BJ213" s="13" t="s">
        <v>46</v>
      </c>
      <c r="BK213" s="101">
        <f t="shared" si="12"/>
        <v>0</v>
      </c>
      <c r="BL213" s="13" t="s">
        <v>96</v>
      </c>
      <c r="BM213" s="13" t="s">
        <v>228</v>
      </c>
    </row>
    <row r="214" spans="2:65" s="1" customFormat="1" ht="20.100000000000001" customHeight="1" x14ac:dyDescent="0.3">
      <c r="B214" s="71"/>
      <c r="C214" s="129" t="s">
        <v>229</v>
      </c>
      <c r="D214" s="129" t="s">
        <v>181</v>
      </c>
      <c r="E214" s="130" t="s">
        <v>230</v>
      </c>
      <c r="F214" s="155" t="s">
        <v>333</v>
      </c>
      <c r="G214" s="155"/>
      <c r="H214" s="155"/>
      <c r="I214" s="155"/>
      <c r="J214" s="131" t="s">
        <v>227</v>
      </c>
      <c r="K214" s="132">
        <v>6</v>
      </c>
      <c r="L214" s="133"/>
      <c r="M214" s="156"/>
      <c r="N214" s="156"/>
      <c r="O214" s="157"/>
      <c r="P214" s="154">
        <f t="shared" si="0"/>
        <v>0</v>
      </c>
      <c r="Q214" s="154"/>
      <c r="R214" s="72"/>
      <c r="T214" s="98" t="s">
        <v>1</v>
      </c>
      <c r="U214" s="29" t="s">
        <v>28</v>
      </c>
      <c r="V214" s="58">
        <f t="shared" si="1"/>
        <v>0</v>
      </c>
      <c r="W214" s="58">
        <f t="shared" si="2"/>
        <v>0</v>
      </c>
      <c r="X214" s="58">
        <f t="shared" si="3"/>
        <v>0</v>
      </c>
      <c r="Y214" s="99">
        <v>0</v>
      </c>
      <c r="Z214" s="99">
        <f t="shared" si="4"/>
        <v>0</v>
      </c>
      <c r="AA214" s="99">
        <v>0</v>
      </c>
      <c r="AB214" s="99">
        <f t="shared" si="5"/>
        <v>0</v>
      </c>
      <c r="AC214" s="99">
        <v>0</v>
      </c>
      <c r="AD214" s="100">
        <f t="shared" si="6"/>
        <v>0</v>
      </c>
      <c r="AR214" s="13" t="s">
        <v>130</v>
      </c>
      <c r="AT214" s="13" t="s">
        <v>181</v>
      </c>
      <c r="AU214" s="13" t="s">
        <v>53</v>
      </c>
      <c r="AY214" s="13" t="s">
        <v>92</v>
      </c>
      <c r="BE214" s="101">
        <f t="shared" si="7"/>
        <v>0</v>
      </c>
      <c r="BF214" s="101">
        <f t="shared" si="8"/>
        <v>0</v>
      </c>
      <c r="BG214" s="101">
        <f t="shared" si="9"/>
        <v>0</v>
      </c>
      <c r="BH214" s="101">
        <f t="shared" si="10"/>
        <v>0</v>
      </c>
      <c r="BI214" s="101">
        <f t="shared" si="11"/>
        <v>0</v>
      </c>
      <c r="BJ214" s="13" t="s">
        <v>46</v>
      </c>
      <c r="BK214" s="101">
        <f t="shared" si="12"/>
        <v>0</v>
      </c>
      <c r="BL214" s="13" t="s">
        <v>96</v>
      </c>
      <c r="BM214" s="13" t="s">
        <v>231</v>
      </c>
    </row>
    <row r="215" spans="2:65" s="1" customFormat="1" ht="20.100000000000001" customHeight="1" x14ac:dyDescent="0.3">
      <c r="B215" s="71"/>
      <c r="C215" s="93" t="s">
        <v>232</v>
      </c>
      <c r="D215" s="93" t="s">
        <v>93</v>
      </c>
      <c r="E215" s="94" t="s">
        <v>233</v>
      </c>
      <c r="F215" s="162" t="s">
        <v>334</v>
      </c>
      <c r="G215" s="153"/>
      <c r="H215" s="153"/>
      <c r="I215" s="153"/>
      <c r="J215" s="140" t="s">
        <v>227</v>
      </c>
      <c r="K215" s="96">
        <v>6</v>
      </c>
      <c r="L215" s="97">
        <v>0</v>
      </c>
      <c r="M215" s="154"/>
      <c r="N215" s="154"/>
      <c r="O215" s="154"/>
      <c r="P215" s="154">
        <f t="shared" si="0"/>
        <v>0</v>
      </c>
      <c r="Q215" s="154"/>
      <c r="R215" s="72"/>
      <c r="T215" s="98" t="s">
        <v>1</v>
      </c>
      <c r="U215" s="29" t="s">
        <v>28</v>
      </c>
      <c r="V215" s="58">
        <f t="shared" si="1"/>
        <v>0</v>
      </c>
      <c r="W215" s="58">
        <f t="shared" si="2"/>
        <v>0</v>
      </c>
      <c r="X215" s="58">
        <f t="shared" si="3"/>
        <v>0</v>
      </c>
      <c r="Y215" s="99">
        <v>0</v>
      </c>
      <c r="Z215" s="99">
        <f t="shared" si="4"/>
        <v>0</v>
      </c>
      <c r="AA215" s="99">
        <v>0</v>
      </c>
      <c r="AB215" s="99">
        <f t="shared" si="5"/>
        <v>0</v>
      </c>
      <c r="AC215" s="99">
        <v>0</v>
      </c>
      <c r="AD215" s="100">
        <f t="shared" si="6"/>
        <v>0</v>
      </c>
      <c r="AR215" s="13" t="s">
        <v>96</v>
      </c>
      <c r="AT215" s="13" t="s">
        <v>93</v>
      </c>
      <c r="AU215" s="13" t="s">
        <v>53</v>
      </c>
      <c r="AY215" s="13" t="s">
        <v>92</v>
      </c>
      <c r="BE215" s="101">
        <f t="shared" si="7"/>
        <v>0</v>
      </c>
      <c r="BF215" s="101">
        <f t="shared" si="8"/>
        <v>0</v>
      </c>
      <c r="BG215" s="101">
        <f t="shared" si="9"/>
        <v>0</v>
      </c>
      <c r="BH215" s="101">
        <f t="shared" si="10"/>
        <v>0</v>
      </c>
      <c r="BI215" s="101">
        <f t="shared" si="11"/>
        <v>0</v>
      </c>
      <c r="BJ215" s="13" t="s">
        <v>46</v>
      </c>
      <c r="BK215" s="101">
        <f t="shared" si="12"/>
        <v>0</v>
      </c>
      <c r="BL215" s="13" t="s">
        <v>96</v>
      </c>
      <c r="BM215" s="13" t="s">
        <v>234</v>
      </c>
    </row>
    <row r="216" spans="2:65" s="1" customFormat="1" ht="20.100000000000001" customHeight="1" x14ac:dyDescent="0.3">
      <c r="B216" s="71"/>
      <c r="C216" s="93" t="s">
        <v>235</v>
      </c>
      <c r="D216" s="93" t="s">
        <v>93</v>
      </c>
      <c r="E216" s="94" t="s">
        <v>236</v>
      </c>
      <c r="F216" s="153" t="s">
        <v>237</v>
      </c>
      <c r="G216" s="153"/>
      <c r="H216" s="153"/>
      <c r="I216" s="153"/>
      <c r="J216" s="95" t="s">
        <v>238</v>
      </c>
      <c r="K216" s="96">
        <v>55</v>
      </c>
      <c r="L216" s="97"/>
      <c r="M216" s="154"/>
      <c r="N216" s="154"/>
      <c r="O216" s="154"/>
      <c r="P216" s="154">
        <f t="shared" si="0"/>
        <v>0</v>
      </c>
      <c r="Q216" s="154"/>
      <c r="R216" s="72"/>
      <c r="T216" s="98" t="s">
        <v>1</v>
      </c>
      <c r="U216" s="29" t="s">
        <v>28</v>
      </c>
      <c r="V216" s="58">
        <f t="shared" si="1"/>
        <v>0</v>
      </c>
      <c r="W216" s="58">
        <f t="shared" si="2"/>
        <v>0</v>
      </c>
      <c r="X216" s="58">
        <f t="shared" si="3"/>
        <v>0</v>
      </c>
      <c r="Y216" s="99">
        <v>0.68300000000000005</v>
      </c>
      <c r="Z216" s="99">
        <f t="shared" si="4"/>
        <v>37.565000000000005</v>
      </c>
      <c r="AA216" s="99">
        <v>0</v>
      </c>
      <c r="AB216" s="99">
        <f t="shared" si="5"/>
        <v>0</v>
      </c>
      <c r="AC216" s="99">
        <v>0</v>
      </c>
      <c r="AD216" s="100">
        <f t="shared" si="6"/>
        <v>0</v>
      </c>
      <c r="AR216" s="13" t="s">
        <v>96</v>
      </c>
      <c r="AT216" s="13" t="s">
        <v>93</v>
      </c>
      <c r="AU216" s="13" t="s">
        <v>53</v>
      </c>
      <c r="AY216" s="13" t="s">
        <v>92</v>
      </c>
      <c r="BE216" s="101">
        <f t="shared" si="7"/>
        <v>0</v>
      </c>
      <c r="BF216" s="101">
        <f t="shared" si="8"/>
        <v>0</v>
      </c>
      <c r="BG216" s="101">
        <f t="shared" si="9"/>
        <v>0</v>
      </c>
      <c r="BH216" s="101">
        <f t="shared" si="10"/>
        <v>0</v>
      </c>
      <c r="BI216" s="101">
        <f t="shared" si="11"/>
        <v>0</v>
      </c>
      <c r="BJ216" s="13" t="s">
        <v>46</v>
      </c>
      <c r="BK216" s="101">
        <f t="shared" si="12"/>
        <v>0</v>
      </c>
      <c r="BL216" s="13" t="s">
        <v>96</v>
      </c>
      <c r="BM216" s="13" t="s">
        <v>239</v>
      </c>
    </row>
    <row r="217" spans="2:65" s="6" customFormat="1" ht="20.100000000000001" customHeight="1" x14ac:dyDescent="0.3">
      <c r="B217" s="102"/>
      <c r="C217" s="103"/>
      <c r="D217" s="103"/>
      <c r="E217" s="104" t="s">
        <v>1</v>
      </c>
      <c r="F217" s="160" t="s">
        <v>240</v>
      </c>
      <c r="G217" s="161"/>
      <c r="H217" s="161"/>
      <c r="I217" s="161"/>
      <c r="J217" s="103"/>
      <c r="K217" s="105">
        <v>55</v>
      </c>
      <c r="L217" s="103"/>
      <c r="M217" s="103"/>
      <c r="N217" s="103"/>
      <c r="O217" s="103"/>
      <c r="P217" s="103"/>
      <c r="Q217" s="103"/>
      <c r="R217" s="106"/>
      <c r="T217" s="107"/>
      <c r="U217" s="103"/>
      <c r="V217" s="103"/>
      <c r="W217" s="103"/>
      <c r="X217" s="103"/>
      <c r="Y217" s="103"/>
      <c r="Z217" s="103"/>
      <c r="AA217" s="103"/>
      <c r="AB217" s="103"/>
      <c r="AC217" s="103"/>
      <c r="AD217" s="108"/>
      <c r="AT217" s="109" t="s">
        <v>113</v>
      </c>
      <c r="AU217" s="109" t="s">
        <v>53</v>
      </c>
      <c r="AV217" s="6" t="s">
        <v>53</v>
      </c>
      <c r="AW217" s="6" t="s">
        <v>3</v>
      </c>
      <c r="AX217" s="6" t="s">
        <v>46</v>
      </c>
      <c r="AY217" s="109" t="s">
        <v>92</v>
      </c>
    </row>
    <row r="218" spans="2:65" s="1" customFormat="1" ht="20.100000000000001" customHeight="1" x14ac:dyDescent="0.3">
      <c r="B218" s="71"/>
      <c r="C218" s="129" t="s">
        <v>241</v>
      </c>
      <c r="D218" s="129" t="s">
        <v>181</v>
      </c>
      <c r="E218" s="130" t="s">
        <v>242</v>
      </c>
      <c r="F218" s="155" t="s">
        <v>243</v>
      </c>
      <c r="G218" s="155"/>
      <c r="H218" s="155"/>
      <c r="I218" s="155"/>
      <c r="J218" s="131" t="s">
        <v>227</v>
      </c>
      <c r="K218" s="132">
        <v>15</v>
      </c>
      <c r="L218" s="133"/>
      <c r="M218" s="156"/>
      <c r="N218" s="156"/>
      <c r="O218" s="157"/>
      <c r="P218" s="154">
        <f t="shared" ref="P218:P224" si="13">ROUND(V218*K218,2)</f>
        <v>0</v>
      </c>
      <c r="Q218" s="154"/>
      <c r="R218" s="72"/>
      <c r="T218" s="98" t="s">
        <v>1</v>
      </c>
      <c r="U218" s="29" t="s">
        <v>28</v>
      </c>
      <c r="V218" s="58">
        <f t="shared" ref="V218:V224" si="14">L218+M218</f>
        <v>0</v>
      </c>
      <c r="W218" s="58">
        <f t="shared" ref="W218:W224" si="15">ROUND(L218*K218,2)</f>
        <v>0</v>
      </c>
      <c r="X218" s="58">
        <f t="shared" ref="X218:X224" si="16">ROUND(M218*K218,2)</f>
        <v>0</v>
      </c>
      <c r="Y218" s="99">
        <v>0</v>
      </c>
      <c r="Z218" s="99">
        <f t="shared" ref="Z218:Z224" si="17">Y218*K218</f>
        <v>0</v>
      </c>
      <c r="AA218" s="99">
        <v>0</v>
      </c>
      <c r="AB218" s="99">
        <f t="shared" ref="AB218:AB224" si="18">AA218*K218</f>
        <v>0</v>
      </c>
      <c r="AC218" s="99">
        <v>0</v>
      </c>
      <c r="AD218" s="100">
        <f t="shared" ref="AD218:AD224" si="19">AC218*K218</f>
        <v>0</v>
      </c>
      <c r="AR218" s="13" t="s">
        <v>130</v>
      </c>
      <c r="AT218" s="13" t="s">
        <v>181</v>
      </c>
      <c r="AU218" s="13" t="s">
        <v>53</v>
      </c>
      <c r="AY218" s="13" t="s">
        <v>92</v>
      </c>
      <c r="BE218" s="101">
        <f t="shared" ref="BE218:BE224" si="20">IF(U218="základní",P218,0)</f>
        <v>0</v>
      </c>
      <c r="BF218" s="101">
        <f t="shared" ref="BF218:BF224" si="21">IF(U218="snížená",P218,0)</f>
        <v>0</v>
      </c>
      <c r="BG218" s="101">
        <f t="shared" ref="BG218:BG224" si="22">IF(U218="zákl. přenesená",P218,0)</f>
        <v>0</v>
      </c>
      <c r="BH218" s="101">
        <f t="shared" ref="BH218:BH224" si="23">IF(U218="sníž. přenesená",P218,0)</f>
        <v>0</v>
      </c>
      <c r="BI218" s="101">
        <f t="shared" ref="BI218:BI224" si="24">IF(U218="nulová",P218,0)</f>
        <v>0</v>
      </c>
      <c r="BJ218" s="13" t="s">
        <v>46</v>
      </c>
      <c r="BK218" s="101">
        <f t="shared" ref="BK218:BK224" si="25">ROUND(V218*K218,2)</f>
        <v>0</v>
      </c>
      <c r="BL218" s="13" t="s">
        <v>96</v>
      </c>
      <c r="BM218" s="13" t="s">
        <v>244</v>
      </c>
    </row>
    <row r="219" spans="2:65" s="1" customFormat="1" ht="20.100000000000001" customHeight="1" x14ac:dyDescent="0.3">
      <c r="B219" s="71"/>
      <c r="C219" s="129" t="s">
        <v>245</v>
      </c>
      <c r="D219" s="129" t="s">
        <v>181</v>
      </c>
      <c r="E219" s="130" t="s">
        <v>246</v>
      </c>
      <c r="F219" s="155" t="s">
        <v>247</v>
      </c>
      <c r="G219" s="155"/>
      <c r="H219" s="155"/>
      <c r="I219" s="155"/>
      <c r="J219" s="131" t="s">
        <v>227</v>
      </c>
      <c r="K219" s="132">
        <v>10</v>
      </c>
      <c r="L219" s="133"/>
      <c r="M219" s="156"/>
      <c r="N219" s="156"/>
      <c r="O219" s="157"/>
      <c r="P219" s="154">
        <f t="shared" si="13"/>
        <v>0</v>
      </c>
      <c r="Q219" s="154"/>
      <c r="R219" s="72"/>
      <c r="T219" s="98" t="s">
        <v>1</v>
      </c>
      <c r="U219" s="29" t="s">
        <v>28</v>
      </c>
      <c r="V219" s="58">
        <f t="shared" si="14"/>
        <v>0</v>
      </c>
      <c r="W219" s="58">
        <f t="shared" si="15"/>
        <v>0</v>
      </c>
      <c r="X219" s="58">
        <f t="shared" si="16"/>
        <v>0</v>
      </c>
      <c r="Y219" s="99">
        <v>0</v>
      </c>
      <c r="Z219" s="99">
        <f t="shared" si="17"/>
        <v>0</v>
      </c>
      <c r="AA219" s="99">
        <v>0</v>
      </c>
      <c r="AB219" s="99">
        <f t="shared" si="18"/>
        <v>0</v>
      </c>
      <c r="AC219" s="99">
        <v>0</v>
      </c>
      <c r="AD219" s="100">
        <f t="shared" si="19"/>
        <v>0</v>
      </c>
      <c r="AR219" s="13" t="s">
        <v>130</v>
      </c>
      <c r="AT219" s="13" t="s">
        <v>181</v>
      </c>
      <c r="AU219" s="13" t="s">
        <v>53</v>
      </c>
      <c r="AY219" s="13" t="s">
        <v>92</v>
      </c>
      <c r="BE219" s="101">
        <f t="shared" si="20"/>
        <v>0</v>
      </c>
      <c r="BF219" s="101">
        <f t="shared" si="21"/>
        <v>0</v>
      </c>
      <c r="BG219" s="101">
        <f t="shared" si="22"/>
        <v>0</v>
      </c>
      <c r="BH219" s="101">
        <f t="shared" si="23"/>
        <v>0</v>
      </c>
      <c r="BI219" s="101">
        <f t="shared" si="24"/>
        <v>0</v>
      </c>
      <c r="BJ219" s="13" t="s">
        <v>46</v>
      </c>
      <c r="BK219" s="101">
        <f t="shared" si="25"/>
        <v>0</v>
      </c>
      <c r="BL219" s="13" t="s">
        <v>96</v>
      </c>
      <c r="BM219" s="13" t="s">
        <v>248</v>
      </c>
    </row>
    <row r="220" spans="2:65" s="1" customFormat="1" ht="20.100000000000001" customHeight="1" x14ac:dyDescent="0.3">
      <c r="B220" s="71"/>
      <c r="C220" s="129" t="s">
        <v>249</v>
      </c>
      <c r="D220" s="129" t="s">
        <v>181</v>
      </c>
      <c r="E220" s="130" t="s">
        <v>250</v>
      </c>
      <c r="F220" s="155" t="s">
        <v>251</v>
      </c>
      <c r="G220" s="155"/>
      <c r="H220" s="155"/>
      <c r="I220" s="155"/>
      <c r="J220" s="131" t="s">
        <v>227</v>
      </c>
      <c r="K220" s="132">
        <v>15</v>
      </c>
      <c r="L220" s="133"/>
      <c r="M220" s="156"/>
      <c r="N220" s="156"/>
      <c r="O220" s="157"/>
      <c r="P220" s="154">
        <f t="shared" si="13"/>
        <v>0</v>
      </c>
      <c r="Q220" s="154"/>
      <c r="R220" s="72"/>
      <c r="T220" s="98" t="s">
        <v>1</v>
      </c>
      <c r="U220" s="29" t="s">
        <v>28</v>
      </c>
      <c r="V220" s="58">
        <f t="shared" si="14"/>
        <v>0</v>
      </c>
      <c r="W220" s="58">
        <f t="shared" si="15"/>
        <v>0</v>
      </c>
      <c r="X220" s="58">
        <f t="shared" si="16"/>
        <v>0</v>
      </c>
      <c r="Y220" s="99">
        <v>0</v>
      </c>
      <c r="Z220" s="99">
        <f t="shared" si="17"/>
        <v>0</v>
      </c>
      <c r="AA220" s="99">
        <v>0</v>
      </c>
      <c r="AB220" s="99">
        <f t="shared" si="18"/>
        <v>0</v>
      </c>
      <c r="AC220" s="99">
        <v>0</v>
      </c>
      <c r="AD220" s="100">
        <f t="shared" si="19"/>
        <v>0</v>
      </c>
      <c r="AR220" s="13" t="s">
        <v>130</v>
      </c>
      <c r="AT220" s="13" t="s">
        <v>181</v>
      </c>
      <c r="AU220" s="13" t="s">
        <v>53</v>
      </c>
      <c r="AY220" s="13" t="s">
        <v>92</v>
      </c>
      <c r="BE220" s="101">
        <f t="shared" si="20"/>
        <v>0</v>
      </c>
      <c r="BF220" s="101">
        <f t="shared" si="21"/>
        <v>0</v>
      </c>
      <c r="BG220" s="101">
        <f t="shared" si="22"/>
        <v>0</v>
      </c>
      <c r="BH220" s="101">
        <f t="shared" si="23"/>
        <v>0</v>
      </c>
      <c r="BI220" s="101">
        <f t="shared" si="24"/>
        <v>0</v>
      </c>
      <c r="BJ220" s="13" t="s">
        <v>46</v>
      </c>
      <c r="BK220" s="101">
        <f t="shared" si="25"/>
        <v>0</v>
      </c>
      <c r="BL220" s="13" t="s">
        <v>96</v>
      </c>
      <c r="BM220" s="13" t="s">
        <v>252</v>
      </c>
    </row>
    <row r="221" spans="2:65" s="1" customFormat="1" ht="20.100000000000001" customHeight="1" x14ac:dyDescent="0.3">
      <c r="B221" s="71"/>
      <c r="C221" s="129" t="s">
        <v>253</v>
      </c>
      <c r="D221" s="129" t="s">
        <v>181</v>
      </c>
      <c r="E221" s="130" t="s">
        <v>254</v>
      </c>
      <c r="F221" s="155" t="s">
        <v>255</v>
      </c>
      <c r="G221" s="155"/>
      <c r="H221" s="155"/>
      <c r="I221" s="155"/>
      <c r="J221" s="131" t="s">
        <v>227</v>
      </c>
      <c r="K221" s="132">
        <v>15</v>
      </c>
      <c r="L221" s="133"/>
      <c r="M221" s="156"/>
      <c r="N221" s="156"/>
      <c r="O221" s="157"/>
      <c r="P221" s="154">
        <f t="shared" si="13"/>
        <v>0</v>
      </c>
      <c r="Q221" s="154"/>
      <c r="R221" s="72"/>
      <c r="T221" s="98" t="s">
        <v>1</v>
      </c>
      <c r="U221" s="29" t="s">
        <v>28</v>
      </c>
      <c r="V221" s="58">
        <f t="shared" si="14"/>
        <v>0</v>
      </c>
      <c r="W221" s="58">
        <f t="shared" si="15"/>
        <v>0</v>
      </c>
      <c r="X221" s="58">
        <f t="shared" si="16"/>
        <v>0</v>
      </c>
      <c r="Y221" s="99">
        <v>0</v>
      </c>
      <c r="Z221" s="99">
        <f t="shared" si="17"/>
        <v>0</v>
      </c>
      <c r="AA221" s="99">
        <v>0</v>
      </c>
      <c r="AB221" s="99">
        <f t="shared" si="18"/>
        <v>0</v>
      </c>
      <c r="AC221" s="99">
        <v>0</v>
      </c>
      <c r="AD221" s="100">
        <f t="shared" si="19"/>
        <v>0</v>
      </c>
      <c r="AR221" s="13" t="s">
        <v>130</v>
      </c>
      <c r="AT221" s="13" t="s">
        <v>181</v>
      </c>
      <c r="AU221" s="13" t="s">
        <v>53</v>
      </c>
      <c r="AY221" s="13" t="s">
        <v>92</v>
      </c>
      <c r="BE221" s="101">
        <f t="shared" si="20"/>
        <v>0</v>
      </c>
      <c r="BF221" s="101">
        <f t="shared" si="21"/>
        <v>0</v>
      </c>
      <c r="BG221" s="101">
        <f t="shared" si="22"/>
        <v>0</v>
      </c>
      <c r="BH221" s="101">
        <f t="shared" si="23"/>
        <v>0</v>
      </c>
      <c r="BI221" s="101">
        <f t="shared" si="24"/>
        <v>0</v>
      </c>
      <c r="BJ221" s="13" t="s">
        <v>46</v>
      </c>
      <c r="BK221" s="101">
        <f t="shared" si="25"/>
        <v>0</v>
      </c>
      <c r="BL221" s="13" t="s">
        <v>96</v>
      </c>
      <c r="BM221" s="13" t="s">
        <v>256</v>
      </c>
    </row>
    <row r="222" spans="2:65" s="1" customFormat="1" ht="20.100000000000001" customHeight="1" x14ac:dyDescent="0.3">
      <c r="B222" s="71"/>
      <c r="C222" s="93" t="s">
        <v>257</v>
      </c>
      <c r="D222" s="93" t="s">
        <v>93</v>
      </c>
      <c r="E222" s="94" t="s">
        <v>258</v>
      </c>
      <c r="F222" s="153" t="s">
        <v>259</v>
      </c>
      <c r="G222" s="153"/>
      <c r="H222" s="153"/>
      <c r="I222" s="153"/>
      <c r="J222" s="95" t="s">
        <v>238</v>
      </c>
      <c r="K222" s="96">
        <v>3</v>
      </c>
      <c r="L222" s="97"/>
      <c r="M222" s="154"/>
      <c r="N222" s="154"/>
      <c r="O222" s="154"/>
      <c r="P222" s="154">
        <f t="shared" si="13"/>
        <v>0</v>
      </c>
      <c r="Q222" s="154"/>
      <c r="R222" s="72"/>
      <c r="T222" s="98" t="s">
        <v>1</v>
      </c>
      <c r="U222" s="29" t="s">
        <v>28</v>
      </c>
      <c r="V222" s="58">
        <f t="shared" si="14"/>
        <v>0</v>
      </c>
      <c r="W222" s="58">
        <f t="shared" si="15"/>
        <v>0</v>
      </c>
      <c r="X222" s="58">
        <f t="shared" si="16"/>
        <v>0</v>
      </c>
      <c r="Y222" s="99">
        <v>1.1319999999999999</v>
      </c>
      <c r="Z222" s="99">
        <f t="shared" si="17"/>
        <v>3.3959999999999999</v>
      </c>
      <c r="AA222" s="99">
        <v>0</v>
      </c>
      <c r="AB222" s="99">
        <f t="shared" si="18"/>
        <v>0</v>
      </c>
      <c r="AC222" s="99">
        <v>0</v>
      </c>
      <c r="AD222" s="100">
        <f t="shared" si="19"/>
        <v>0</v>
      </c>
      <c r="AR222" s="13" t="s">
        <v>96</v>
      </c>
      <c r="AT222" s="13" t="s">
        <v>93</v>
      </c>
      <c r="AU222" s="13" t="s">
        <v>53</v>
      </c>
      <c r="AY222" s="13" t="s">
        <v>92</v>
      </c>
      <c r="BE222" s="101">
        <f t="shared" si="20"/>
        <v>0</v>
      </c>
      <c r="BF222" s="101">
        <f t="shared" si="21"/>
        <v>0</v>
      </c>
      <c r="BG222" s="101">
        <f t="shared" si="22"/>
        <v>0</v>
      </c>
      <c r="BH222" s="101">
        <f t="shared" si="23"/>
        <v>0</v>
      </c>
      <c r="BI222" s="101">
        <f t="shared" si="24"/>
        <v>0</v>
      </c>
      <c r="BJ222" s="13" t="s">
        <v>46</v>
      </c>
      <c r="BK222" s="101">
        <f t="shared" si="25"/>
        <v>0</v>
      </c>
      <c r="BL222" s="13" t="s">
        <v>96</v>
      </c>
      <c r="BM222" s="13" t="s">
        <v>260</v>
      </c>
    </row>
    <row r="223" spans="2:65" s="1" customFormat="1" ht="20.100000000000001" customHeight="1" x14ac:dyDescent="0.3">
      <c r="B223" s="71"/>
      <c r="C223" s="129" t="s">
        <v>261</v>
      </c>
      <c r="D223" s="129" t="s">
        <v>181</v>
      </c>
      <c r="E223" s="130" t="s">
        <v>262</v>
      </c>
      <c r="F223" s="155" t="s">
        <v>263</v>
      </c>
      <c r="G223" s="155"/>
      <c r="H223" s="155"/>
      <c r="I223" s="155"/>
      <c r="J223" s="131" t="s">
        <v>227</v>
      </c>
      <c r="K223" s="132">
        <v>3</v>
      </c>
      <c r="L223" s="133"/>
      <c r="M223" s="156"/>
      <c r="N223" s="156"/>
      <c r="O223" s="157"/>
      <c r="P223" s="154">
        <f t="shared" si="13"/>
        <v>0</v>
      </c>
      <c r="Q223" s="154"/>
      <c r="R223" s="72"/>
      <c r="T223" s="98" t="s">
        <v>1</v>
      </c>
      <c r="U223" s="29" t="s">
        <v>28</v>
      </c>
      <c r="V223" s="58">
        <f t="shared" si="14"/>
        <v>0</v>
      </c>
      <c r="W223" s="58">
        <f t="shared" si="15"/>
        <v>0</v>
      </c>
      <c r="X223" s="58">
        <f t="shared" si="16"/>
        <v>0</v>
      </c>
      <c r="Y223" s="99">
        <v>0</v>
      </c>
      <c r="Z223" s="99">
        <f t="shared" si="17"/>
        <v>0</v>
      </c>
      <c r="AA223" s="99">
        <v>0</v>
      </c>
      <c r="AB223" s="99">
        <f t="shared" si="18"/>
        <v>0</v>
      </c>
      <c r="AC223" s="99">
        <v>0</v>
      </c>
      <c r="AD223" s="100">
        <f t="shared" si="19"/>
        <v>0</v>
      </c>
      <c r="AR223" s="13" t="s">
        <v>130</v>
      </c>
      <c r="AT223" s="13" t="s">
        <v>181</v>
      </c>
      <c r="AU223" s="13" t="s">
        <v>53</v>
      </c>
      <c r="AY223" s="13" t="s">
        <v>92</v>
      </c>
      <c r="BE223" s="101">
        <f t="shared" si="20"/>
        <v>0</v>
      </c>
      <c r="BF223" s="101">
        <f t="shared" si="21"/>
        <v>0</v>
      </c>
      <c r="BG223" s="101">
        <f t="shared" si="22"/>
        <v>0</v>
      </c>
      <c r="BH223" s="101">
        <f t="shared" si="23"/>
        <v>0</v>
      </c>
      <c r="BI223" s="101">
        <f t="shared" si="24"/>
        <v>0</v>
      </c>
      <c r="BJ223" s="13" t="s">
        <v>46</v>
      </c>
      <c r="BK223" s="101">
        <f t="shared" si="25"/>
        <v>0</v>
      </c>
      <c r="BL223" s="13" t="s">
        <v>96</v>
      </c>
      <c r="BM223" s="13" t="s">
        <v>264</v>
      </c>
    </row>
    <row r="224" spans="2:65" s="1" customFormat="1" ht="20.100000000000001" customHeight="1" x14ac:dyDescent="0.3">
      <c r="B224" s="71"/>
      <c r="C224" s="93" t="s">
        <v>265</v>
      </c>
      <c r="D224" s="93" t="s">
        <v>93</v>
      </c>
      <c r="E224" s="94" t="s">
        <v>266</v>
      </c>
      <c r="F224" s="153" t="s">
        <v>267</v>
      </c>
      <c r="G224" s="153"/>
      <c r="H224" s="153"/>
      <c r="I224" s="153"/>
      <c r="J224" s="95" t="s">
        <v>238</v>
      </c>
      <c r="K224" s="96">
        <v>25</v>
      </c>
      <c r="L224" s="97"/>
      <c r="M224" s="154"/>
      <c r="N224" s="154"/>
      <c r="O224" s="154"/>
      <c r="P224" s="154">
        <f t="shared" si="13"/>
        <v>0</v>
      </c>
      <c r="Q224" s="154"/>
      <c r="R224" s="72"/>
      <c r="T224" s="98" t="s">
        <v>1</v>
      </c>
      <c r="U224" s="29" t="s">
        <v>28</v>
      </c>
      <c r="V224" s="58">
        <f t="shared" si="14"/>
        <v>0</v>
      </c>
      <c r="W224" s="58">
        <f t="shared" si="15"/>
        <v>0</v>
      </c>
      <c r="X224" s="58">
        <f t="shared" si="16"/>
        <v>0</v>
      </c>
      <c r="Y224" s="99">
        <v>0.68300000000000005</v>
      </c>
      <c r="Z224" s="99">
        <f t="shared" si="17"/>
        <v>17.075000000000003</v>
      </c>
      <c r="AA224" s="99">
        <v>0</v>
      </c>
      <c r="AB224" s="99">
        <f t="shared" si="18"/>
        <v>0</v>
      </c>
      <c r="AC224" s="99">
        <v>0</v>
      </c>
      <c r="AD224" s="100">
        <f t="shared" si="19"/>
        <v>0</v>
      </c>
      <c r="AR224" s="13" t="s">
        <v>96</v>
      </c>
      <c r="AT224" s="13" t="s">
        <v>93</v>
      </c>
      <c r="AU224" s="13" t="s">
        <v>53</v>
      </c>
      <c r="AY224" s="13" t="s">
        <v>92</v>
      </c>
      <c r="BE224" s="101">
        <f t="shared" si="20"/>
        <v>0</v>
      </c>
      <c r="BF224" s="101">
        <f t="shared" si="21"/>
        <v>0</v>
      </c>
      <c r="BG224" s="101">
        <f t="shared" si="22"/>
        <v>0</v>
      </c>
      <c r="BH224" s="101">
        <f t="shared" si="23"/>
        <v>0</v>
      </c>
      <c r="BI224" s="101">
        <f t="shared" si="24"/>
        <v>0</v>
      </c>
      <c r="BJ224" s="13" t="s">
        <v>46</v>
      </c>
      <c r="BK224" s="101">
        <f t="shared" si="25"/>
        <v>0</v>
      </c>
      <c r="BL224" s="13" t="s">
        <v>96</v>
      </c>
      <c r="BM224" s="13" t="s">
        <v>268</v>
      </c>
    </row>
    <row r="225" spans="2:65" s="6" customFormat="1" ht="20.100000000000001" customHeight="1" x14ac:dyDescent="0.3">
      <c r="B225" s="102"/>
      <c r="C225" s="103"/>
      <c r="D225" s="103"/>
      <c r="E225" s="104" t="s">
        <v>1</v>
      </c>
      <c r="F225" s="158" t="s">
        <v>322</v>
      </c>
      <c r="G225" s="159"/>
      <c r="H225" s="159"/>
      <c r="I225" s="159"/>
      <c r="J225" s="103"/>
      <c r="K225" s="105">
        <v>25</v>
      </c>
      <c r="L225" s="103"/>
      <c r="M225" s="103"/>
      <c r="N225" s="103"/>
      <c r="O225" s="103"/>
      <c r="P225" s="103"/>
      <c r="Q225" s="103"/>
      <c r="R225" s="106"/>
      <c r="T225" s="107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8"/>
      <c r="AT225" s="109" t="s">
        <v>113</v>
      </c>
      <c r="AU225" s="109" t="s">
        <v>53</v>
      </c>
      <c r="AV225" s="6" t="s">
        <v>53</v>
      </c>
      <c r="AW225" s="6" t="s">
        <v>3</v>
      </c>
      <c r="AX225" s="6" t="s">
        <v>45</v>
      </c>
      <c r="AY225" s="109" t="s">
        <v>92</v>
      </c>
    </row>
    <row r="226" spans="2:65" s="1" customFormat="1" ht="20.100000000000001" customHeight="1" x14ac:dyDescent="0.3">
      <c r="B226" s="71"/>
      <c r="C226" s="129" t="s">
        <v>269</v>
      </c>
      <c r="D226" s="129" t="s">
        <v>181</v>
      </c>
      <c r="E226" s="130" t="s">
        <v>270</v>
      </c>
      <c r="F226" s="155" t="s">
        <v>271</v>
      </c>
      <c r="G226" s="155"/>
      <c r="H226" s="155"/>
      <c r="I226" s="155"/>
      <c r="J226" s="131" t="s">
        <v>227</v>
      </c>
      <c r="K226" s="132">
        <v>25</v>
      </c>
      <c r="L226" s="133"/>
      <c r="M226" s="156"/>
      <c r="N226" s="156"/>
      <c r="O226" s="157"/>
      <c r="P226" s="154">
        <f t="shared" ref="P226:P231" si="26">ROUND(V226*K226,2)</f>
        <v>0</v>
      </c>
      <c r="Q226" s="154"/>
      <c r="R226" s="72"/>
      <c r="T226" s="98" t="s">
        <v>1</v>
      </c>
      <c r="U226" s="29" t="s">
        <v>28</v>
      </c>
      <c r="V226" s="58">
        <f t="shared" ref="V226:V231" si="27">L226+M226</f>
        <v>0</v>
      </c>
      <c r="W226" s="58">
        <f t="shared" ref="W226:W231" si="28">ROUND(L226*K226,2)</f>
        <v>0</v>
      </c>
      <c r="X226" s="58">
        <f t="shared" ref="X226:X231" si="29">ROUND(M226*K226,2)</f>
        <v>0</v>
      </c>
      <c r="Y226" s="99">
        <v>0</v>
      </c>
      <c r="Z226" s="99">
        <f t="shared" ref="Z226:Z231" si="30">Y226*K226</f>
        <v>0</v>
      </c>
      <c r="AA226" s="99">
        <v>0</v>
      </c>
      <c r="AB226" s="99">
        <f t="shared" ref="AB226:AB231" si="31">AA226*K226</f>
        <v>0</v>
      </c>
      <c r="AC226" s="99">
        <v>0</v>
      </c>
      <c r="AD226" s="100">
        <f t="shared" ref="AD226:AD231" si="32">AC226*K226</f>
        <v>0</v>
      </c>
      <c r="AR226" s="13" t="s">
        <v>130</v>
      </c>
      <c r="AT226" s="13" t="s">
        <v>181</v>
      </c>
      <c r="AU226" s="13" t="s">
        <v>53</v>
      </c>
      <c r="AY226" s="13" t="s">
        <v>92</v>
      </c>
      <c r="BE226" s="101">
        <f t="shared" ref="BE226:BE231" si="33">IF(U226="základní",P226,0)</f>
        <v>0</v>
      </c>
      <c r="BF226" s="101">
        <f t="shared" ref="BF226:BF231" si="34">IF(U226="snížená",P226,0)</f>
        <v>0</v>
      </c>
      <c r="BG226" s="101">
        <f t="shared" ref="BG226:BG231" si="35">IF(U226="zákl. přenesená",P226,0)</f>
        <v>0</v>
      </c>
      <c r="BH226" s="101">
        <f t="shared" ref="BH226:BH231" si="36">IF(U226="sníž. přenesená",P226,0)</f>
        <v>0</v>
      </c>
      <c r="BI226" s="101">
        <f t="shared" ref="BI226:BI231" si="37">IF(U226="nulová",P226,0)</f>
        <v>0</v>
      </c>
      <c r="BJ226" s="13" t="s">
        <v>46</v>
      </c>
      <c r="BK226" s="101">
        <f t="shared" ref="BK226:BK231" si="38">ROUND(V226*K226,2)</f>
        <v>0</v>
      </c>
      <c r="BL226" s="13" t="s">
        <v>96</v>
      </c>
      <c r="BM226" s="13" t="s">
        <v>272</v>
      </c>
    </row>
    <row r="227" spans="2:65" s="1" customFormat="1" ht="20.100000000000001" customHeight="1" x14ac:dyDescent="0.3">
      <c r="B227" s="71"/>
      <c r="C227" s="93" t="s">
        <v>273</v>
      </c>
      <c r="D227" s="93" t="s">
        <v>93</v>
      </c>
      <c r="E227" s="94" t="s">
        <v>274</v>
      </c>
      <c r="F227" s="153" t="s">
        <v>275</v>
      </c>
      <c r="G227" s="153"/>
      <c r="H227" s="153"/>
      <c r="I227" s="153"/>
      <c r="J227" s="95" t="s">
        <v>238</v>
      </c>
      <c r="K227" s="96">
        <v>1</v>
      </c>
      <c r="L227" s="97"/>
      <c r="M227" s="154"/>
      <c r="N227" s="154"/>
      <c r="O227" s="154"/>
      <c r="P227" s="154">
        <f t="shared" si="26"/>
        <v>0</v>
      </c>
      <c r="Q227" s="154"/>
      <c r="R227" s="72"/>
      <c r="T227" s="98" t="s">
        <v>1</v>
      </c>
      <c r="U227" s="29" t="s">
        <v>28</v>
      </c>
      <c r="V227" s="58">
        <f t="shared" si="27"/>
        <v>0</v>
      </c>
      <c r="W227" s="58">
        <f t="shared" si="28"/>
        <v>0</v>
      </c>
      <c r="X227" s="58">
        <f t="shared" si="29"/>
        <v>0</v>
      </c>
      <c r="Y227" s="99">
        <v>1.2170000000000001</v>
      </c>
      <c r="Z227" s="99">
        <f t="shared" si="30"/>
        <v>1.2170000000000001</v>
      </c>
      <c r="AA227" s="99">
        <v>0</v>
      </c>
      <c r="AB227" s="99">
        <f t="shared" si="31"/>
        <v>0</v>
      </c>
      <c r="AC227" s="99">
        <v>0</v>
      </c>
      <c r="AD227" s="100">
        <f t="shared" si="32"/>
        <v>0</v>
      </c>
      <c r="AR227" s="13" t="s">
        <v>96</v>
      </c>
      <c r="AT227" s="13" t="s">
        <v>93</v>
      </c>
      <c r="AU227" s="13" t="s">
        <v>53</v>
      </c>
      <c r="AY227" s="13" t="s">
        <v>92</v>
      </c>
      <c r="BE227" s="101">
        <f t="shared" si="33"/>
        <v>0</v>
      </c>
      <c r="BF227" s="101">
        <f t="shared" si="34"/>
        <v>0</v>
      </c>
      <c r="BG227" s="101">
        <f t="shared" si="35"/>
        <v>0</v>
      </c>
      <c r="BH227" s="101">
        <f t="shared" si="36"/>
        <v>0</v>
      </c>
      <c r="BI227" s="101">
        <f t="shared" si="37"/>
        <v>0</v>
      </c>
      <c r="BJ227" s="13" t="s">
        <v>46</v>
      </c>
      <c r="BK227" s="101">
        <f t="shared" si="38"/>
        <v>0</v>
      </c>
      <c r="BL227" s="13" t="s">
        <v>96</v>
      </c>
      <c r="BM227" s="13" t="s">
        <v>276</v>
      </c>
    </row>
    <row r="228" spans="2:65" s="1" customFormat="1" ht="20.100000000000001" customHeight="1" x14ac:dyDescent="0.3">
      <c r="B228" s="71"/>
      <c r="C228" s="129" t="s">
        <v>277</v>
      </c>
      <c r="D228" s="129" t="s">
        <v>181</v>
      </c>
      <c r="E228" s="130" t="s">
        <v>278</v>
      </c>
      <c r="F228" s="155" t="s">
        <v>279</v>
      </c>
      <c r="G228" s="155"/>
      <c r="H228" s="155"/>
      <c r="I228" s="155"/>
      <c r="J228" s="131" t="s">
        <v>227</v>
      </c>
      <c r="K228" s="132">
        <v>1</v>
      </c>
      <c r="L228" s="133"/>
      <c r="M228" s="156"/>
      <c r="N228" s="156"/>
      <c r="O228" s="157"/>
      <c r="P228" s="154">
        <f t="shared" si="26"/>
        <v>0</v>
      </c>
      <c r="Q228" s="154"/>
      <c r="R228" s="72"/>
      <c r="T228" s="98" t="s">
        <v>1</v>
      </c>
      <c r="U228" s="29" t="s">
        <v>28</v>
      </c>
      <c r="V228" s="58">
        <f t="shared" si="27"/>
        <v>0</v>
      </c>
      <c r="W228" s="58">
        <f t="shared" si="28"/>
        <v>0</v>
      </c>
      <c r="X228" s="58">
        <f t="shared" si="29"/>
        <v>0</v>
      </c>
      <c r="Y228" s="99">
        <v>0</v>
      </c>
      <c r="Z228" s="99">
        <f t="shared" si="30"/>
        <v>0</v>
      </c>
      <c r="AA228" s="99">
        <v>0</v>
      </c>
      <c r="AB228" s="99">
        <f t="shared" si="31"/>
        <v>0</v>
      </c>
      <c r="AC228" s="99">
        <v>0</v>
      </c>
      <c r="AD228" s="100">
        <f t="shared" si="32"/>
        <v>0</v>
      </c>
      <c r="AR228" s="13" t="s">
        <v>130</v>
      </c>
      <c r="AT228" s="13" t="s">
        <v>181</v>
      </c>
      <c r="AU228" s="13" t="s">
        <v>53</v>
      </c>
      <c r="AY228" s="13" t="s">
        <v>92</v>
      </c>
      <c r="BE228" s="101">
        <f t="shared" si="33"/>
        <v>0</v>
      </c>
      <c r="BF228" s="101">
        <f t="shared" si="34"/>
        <v>0</v>
      </c>
      <c r="BG228" s="101">
        <f t="shared" si="35"/>
        <v>0</v>
      </c>
      <c r="BH228" s="101">
        <f t="shared" si="36"/>
        <v>0</v>
      </c>
      <c r="BI228" s="101">
        <f t="shared" si="37"/>
        <v>0</v>
      </c>
      <c r="BJ228" s="13" t="s">
        <v>46</v>
      </c>
      <c r="BK228" s="101">
        <f t="shared" si="38"/>
        <v>0</v>
      </c>
      <c r="BL228" s="13" t="s">
        <v>96</v>
      </c>
      <c r="BM228" s="13" t="s">
        <v>280</v>
      </c>
    </row>
    <row r="229" spans="2:65" s="1" customFormat="1" ht="20.100000000000001" customHeight="1" x14ac:dyDescent="0.3">
      <c r="B229" s="71"/>
      <c r="C229" s="93" t="s">
        <v>281</v>
      </c>
      <c r="D229" s="93" t="s">
        <v>93</v>
      </c>
      <c r="E229" s="94" t="s">
        <v>282</v>
      </c>
      <c r="F229" s="153" t="s">
        <v>283</v>
      </c>
      <c r="G229" s="153"/>
      <c r="H229" s="153"/>
      <c r="I229" s="153"/>
      <c r="J229" s="95" t="s">
        <v>238</v>
      </c>
      <c r="K229" s="96">
        <v>1</v>
      </c>
      <c r="L229" s="97"/>
      <c r="M229" s="154"/>
      <c r="N229" s="154"/>
      <c r="O229" s="154"/>
      <c r="P229" s="154">
        <f t="shared" si="26"/>
        <v>0</v>
      </c>
      <c r="Q229" s="154"/>
      <c r="R229" s="72"/>
      <c r="T229" s="98" t="s">
        <v>1</v>
      </c>
      <c r="U229" s="29" t="s">
        <v>28</v>
      </c>
      <c r="V229" s="58">
        <f t="shared" si="27"/>
        <v>0</v>
      </c>
      <c r="W229" s="58">
        <f t="shared" si="28"/>
        <v>0</v>
      </c>
      <c r="X229" s="58">
        <f t="shared" si="29"/>
        <v>0</v>
      </c>
      <c r="Y229" s="99">
        <v>0.745</v>
      </c>
      <c r="Z229" s="99">
        <f t="shared" si="30"/>
        <v>0.745</v>
      </c>
      <c r="AA229" s="99">
        <v>0</v>
      </c>
      <c r="AB229" s="99">
        <f t="shared" si="31"/>
        <v>0</v>
      </c>
      <c r="AC229" s="99">
        <v>0</v>
      </c>
      <c r="AD229" s="100">
        <f t="shared" si="32"/>
        <v>0</v>
      </c>
      <c r="AR229" s="13" t="s">
        <v>96</v>
      </c>
      <c r="AT229" s="13" t="s">
        <v>93</v>
      </c>
      <c r="AU229" s="13" t="s">
        <v>53</v>
      </c>
      <c r="AY229" s="13" t="s">
        <v>92</v>
      </c>
      <c r="BE229" s="101">
        <f t="shared" si="33"/>
        <v>0</v>
      </c>
      <c r="BF229" s="101">
        <f t="shared" si="34"/>
        <v>0</v>
      </c>
      <c r="BG229" s="101">
        <f t="shared" si="35"/>
        <v>0</v>
      </c>
      <c r="BH229" s="101">
        <f t="shared" si="36"/>
        <v>0</v>
      </c>
      <c r="BI229" s="101">
        <f t="shared" si="37"/>
        <v>0</v>
      </c>
      <c r="BJ229" s="13" t="s">
        <v>46</v>
      </c>
      <c r="BK229" s="101">
        <f t="shared" si="38"/>
        <v>0</v>
      </c>
      <c r="BL229" s="13" t="s">
        <v>96</v>
      </c>
      <c r="BM229" s="13" t="s">
        <v>284</v>
      </c>
    </row>
    <row r="230" spans="2:65" s="1" customFormat="1" ht="20.100000000000001" customHeight="1" x14ac:dyDescent="0.3">
      <c r="B230" s="71"/>
      <c r="C230" s="129" t="s">
        <v>285</v>
      </c>
      <c r="D230" s="129" t="s">
        <v>181</v>
      </c>
      <c r="E230" s="130" t="s">
        <v>286</v>
      </c>
      <c r="F230" s="155" t="s">
        <v>287</v>
      </c>
      <c r="G230" s="155"/>
      <c r="H230" s="155"/>
      <c r="I230" s="155"/>
      <c r="J230" s="131" t="s">
        <v>227</v>
      </c>
      <c r="K230" s="132">
        <v>1</v>
      </c>
      <c r="L230" s="133"/>
      <c r="M230" s="156"/>
      <c r="N230" s="156"/>
      <c r="O230" s="157"/>
      <c r="P230" s="154">
        <f t="shared" si="26"/>
        <v>0</v>
      </c>
      <c r="Q230" s="154"/>
      <c r="R230" s="72"/>
      <c r="T230" s="98" t="s">
        <v>1</v>
      </c>
      <c r="U230" s="29" t="s">
        <v>28</v>
      </c>
      <c r="V230" s="58">
        <f t="shared" si="27"/>
        <v>0</v>
      </c>
      <c r="W230" s="58">
        <f t="shared" si="28"/>
        <v>0</v>
      </c>
      <c r="X230" s="58">
        <f t="shared" si="29"/>
        <v>0</v>
      </c>
      <c r="Y230" s="99">
        <v>0</v>
      </c>
      <c r="Z230" s="99">
        <f t="shared" si="30"/>
        <v>0</v>
      </c>
      <c r="AA230" s="99">
        <v>0</v>
      </c>
      <c r="AB230" s="99">
        <f t="shared" si="31"/>
        <v>0</v>
      </c>
      <c r="AC230" s="99">
        <v>0</v>
      </c>
      <c r="AD230" s="100">
        <f t="shared" si="32"/>
        <v>0</v>
      </c>
      <c r="AR230" s="13" t="s">
        <v>130</v>
      </c>
      <c r="AT230" s="13" t="s">
        <v>181</v>
      </c>
      <c r="AU230" s="13" t="s">
        <v>53</v>
      </c>
      <c r="AY230" s="13" t="s">
        <v>92</v>
      </c>
      <c r="BE230" s="101">
        <f t="shared" si="33"/>
        <v>0</v>
      </c>
      <c r="BF230" s="101">
        <f t="shared" si="34"/>
        <v>0</v>
      </c>
      <c r="BG230" s="101">
        <f t="shared" si="35"/>
        <v>0</v>
      </c>
      <c r="BH230" s="101">
        <f t="shared" si="36"/>
        <v>0</v>
      </c>
      <c r="BI230" s="101">
        <f t="shared" si="37"/>
        <v>0</v>
      </c>
      <c r="BJ230" s="13" t="s">
        <v>46</v>
      </c>
      <c r="BK230" s="101">
        <f t="shared" si="38"/>
        <v>0</v>
      </c>
      <c r="BL230" s="13" t="s">
        <v>96</v>
      </c>
      <c r="BM230" s="13" t="s">
        <v>288</v>
      </c>
    </row>
    <row r="231" spans="2:65" s="1" customFormat="1" ht="30" customHeight="1" x14ac:dyDescent="0.3">
      <c r="B231" s="71"/>
      <c r="C231" s="93" t="s">
        <v>289</v>
      </c>
      <c r="D231" s="93" t="s">
        <v>93</v>
      </c>
      <c r="E231" s="94" t="s">
        <v>290</v>
      </c>
      <c r="F231" s="153" t="s">
        <v>291</v>
      </c>
      <c r="G231" s="153"/>
      <c r="H231" s="153"/>
      <c r="I231" s="153"/>
      <c r="J231" s="95" t="s">
        <v>238</v>
      </c>
      <c r="K231" s="96">
        <v>2</v>
      </c>
      <c r="L231" s="97"/>
      <c r="M231" s="154"/>
      <c r="N231" s="154"/>
      <c r="O231" s="154"/>
      <c r="P231" s="154">
        <f t="shared" si="26"/>
        <v>0</v>
      </c>
      <c r="Q231" s="154"/>
      <c r="R231" s="72"/>
      <c r="T231" s="98" t="s">
        <v>1</v>
      </c>
      <c r="U231" s="29" t="s">
        <v>28</v>
      </c>
      <c r="V231" s="58">
        <f t="shared" si="27"/>
        <v>0</v>
      </c>
      <c r="W231" s="58">
        <f t="shared" si="28"/>
        <v>0</v>
      </c>
      <c r="X231" s="58">
        <f t="shared" si="29"/>
        <v>0</v>
      </c>
      <c r="Y231" s="99">
        <v>1.5</v>
      </c>
      <c r="Z231" s="99">
        <f t="shared" si="30"/>
        <v>3</v>
      </c>
      <c r="AA231" s="99">
        <v>0.25652999999999998</v>
      </c>
      <c r="AB231" s="99">
        <f t="shared" si="31"/>
        <v>0.51305999999999996</v>
      </c>
      <c r="AC231" s="99">
        <v>0</v>
      </c>
      <c r="AD231" s="100">
        <f t="shared" si="32"/>
        <v>0</v>
      </c>
      <c r="AR231" s="13" t="s">
        <v>96</v>
      </c>
      <c r="AT231" s="13" t="s">
        <v>93</v>
      </c>
      <c r="AU231" s="13" t="s">
        <v>53</v>
      </c>
      <c r="AY231" s="13" t="s">
        <v>92</v>
      </c>
      <c r="BE231" s="101">
        <f t="shared" si="33"/>
        <v>0</v>
      </c>
      <c r="BF231" s="101">
        <f t="shared" si="34"/>
        <v>0</v>
      </c>
      <c r="BG231" s="101">
        <f t="shared" si="35"/>
        <v>0</v>
      </c>
      <c r="BH231" s="101">
        <f t="shared" si="36"/>
        <v>0</v>
      </c>
      <c r="BI231" s="101">
        <f t="shared" si="37"/>
        <v>0</v>
      </c>
      <c r="BJ231" s="13" t="s">
        <v>46</v>
      </c>
      <c r="BK231" s="101">
        <f t="shared" si="38"/>
        <v>0</v>
      </c>
      <c r="BL231" s="13" t="s">
        <v>96</v>
      </c>
      <c r="BM231" s="13" t="s">
        <v>292</v>
      </c>
    </row>
    <row r="232" spans="2:65" s="1" customFormat="1" ht="30" customHeight="1" x14ac:dyDescent="0.3">
      <c r="B232" s="71"/>
      <c r="C232" s="129" t="s">
        <v>293</v>
      </c>
      <c r="D232" s="129" t="s">
        <v>181</v>
      </c>
      <c r="E232" s="130" t="s">
        <v>294</v>
      </c>
      <c r="F232" s="155" t="s">
        <v>335</v>
      </c>
      <c r="G232" s="155"/>
      <c r="H232" s="155"/>
      <c r="I232" s="155"/>
      <c r="J232" s="131" t="s">
        <v>227</v>
      </c>
      <c r="K232" s="132">
        <v>2</v>
      </c>
      <c r="L232" s="133"/>
      <c r="M232" s="156"/>
      <c r="N232" s="156"/>
      <c r="O232" s="157"/>
      <c r="P232" s="154">
        <f>ROUND(V232*K232,2)</f>
        <v>0</v>
      </c>
      <c r="Q232" s="154"/>
      <c r="R232" s="72"/>
      <c r="T232" s="98" t="s">
        <v>1</v>
      </c>
      <c r="U232" s="29" t="s">
        <v>28</v>
      </c>
      <c r="V232" s="58">
        <f>L232+M232</f>
        <v>0</v>
      </c>
      <c r="W232" s="58">
        <f>ROUND(L232*K232,2)</f>
        <v>0</v>
      </c>
      <c r="X232" s="58">
        <f>ROUND(M232*K232,2)</f>
        <v>0</v>
      </c>
      <c r="Y232" s="99">
        <v>0</v>
      </c>
      <c r="Z232" s="99">
        <f>Y232*K232</f>
        <v>0</v>
      </c>
      <c r="AA232" s="99">
        <v>0</v>
      </c>
      <c r="AB232" s="99">
        <f>AA232*K232</f>
        <v>0</v>
      </c>
      <c r="AC232" s="99">
        <v>0</v>
      </c>
      <c r="AD232" s="100">
        <f>AC232*K232</f>
        <v>0</v>
      </c>
      <c r="AR232" s="13" t="s">
        <v>130</v>
      </c>
      <c r="AT232" s="13" t="s">
        <v>181</v>
      </c>
      <c r="AU232" s="13" t="s">
        <v>53</v>
      </c>
      <c r="AY232" s="13" t="s">
        <v>92</v>
      </c>
      <c r="BE232" s="101">
        <f>IF(U232="základní",P232,0)</f>
        <v>0</v>
      </c>
      <c r="BF232" s="101">
        <f>IF(U232="snížená",P232,0)</f>
        <v>0</v>
      </c>
      <c r="BG232" s="101">
        <f>IF(U232="zákl. přenesená",P232,0)</f>
        <v>0</v>
      </c>
      <c r="BH232" s="101">
        <f>IF(U232="sníž. přenesená",P232,0)</f>
        <v>0</v>
      </c>
      <c r="BI232" s="101">
        <f>IF(U232="nulová",P232,0)</f>
        <v>0</v>
      </c>
      <c r="BJ232" s="13" t="s">
        <v>46</v>
      </c>
      <c r="BK232" s="101">
        <f>ROUND(V232*K232,2)</f>
        <v>0</v>
      </c>
      <c r="BL232" s="13" t="s">
        <v>96</v>
      </c>
      <c r="BM232" s="13" t="s">
        <v>295</v>
      </c>
    </row>
    <row r="233" spans="2:65" s="1" customFormat="1" ht="20.100000000000001" customHeight="1" x14ac:dyDescent="0.3">
      <c r="B233" s="71"/>
      <c r="C233" s="129" t="s">
        <v>296</v>
      </c>
      <c r="D233" s="129" t="s">
        <v>181</v>
      </c>
      <c r="E233" s="130" t="s">
        <v>297</v>
      </c>
      <c r="F233" s="155" t="s">
        <v>336</v>
      </c>
      <c r="G233" s="155"/>
      <c r="H233" s="155"/>
      <c r="I233" s="155"/>
      <c r="J233" s="131" t="s">
        <v>227</v>
      </c>
      <c r="K233" s="132">
        <v>2</v>
      </c>
      <c r="L233" s="133"/>
      <c r="M233" s="156"/>
      <c r="N233" s="156"/>
      <c r="O233" s="157"/>
      <c r="P233" s="154">
        <f>ROUND(V233*K233,2)</f>
        <v>0</v>
      </c>
      <c r="Q233" s="154"/>
      <c r="R233" s="72"/>
      <c r="T233" s="98" t="s">
        <v>1</v>
      </c>
      <c r="U233" s="29" t="s">
        <v>28</v>
      </c>
      <c r="V233" s="58">
        <f>L233+M233</f>
        <v>0</v>
      </c>
      <c r="W233" s="58">
        <f>ROUND(L233*K233,2)</f>
        <v>0</v>
      </c>
      <c r="X233" s="58">
        <f>ROUND(M233*K233,2)</f>
        <v>0</v>
      </c>
      <c r="Y233" s="99">
        <v>0</v>
      </c>
      <c r="Z233" s="99">
        <f>Y233*K233</f>
        <v>0</v>
      </c>
      <c r="AA233" s="99">
        <v>0</v>
      </c>
      <c r="AB233" s="99">
        <f>AA233*K233</f>
        <v>0</v>
      </c>
      <c r="AC233" s="99">
        <v>0</v>
      </c>
      <c r="AD233" s="100">
        <f>AC233*K233</f>
        <v>0</v>
      </c>
      <c r="AR233" s="13" t="s">
        <v>130</v>
      </c>
      <c r="AT233" s="13" t="s">
        <v>181</v>
      </c>
      <c r="AU233" s="13" t="s">
        <v>53</v>
      </c>
      <c r="AY233" s="13" t="s">
        <v>92</v>
      </c>
      <c r="BE233" s="101">
        <f>IF(U233="základní",P233,0)</f>
        <v>0</v>
      </c>
      <c r="BF233" s="101">
        <f>IF(U233="snížená",P233,0)</f>
        <v>0</v>
      </c>
      <c r="BG233" s="101">
        <f>IF(U233="zákl. přenesená",P233,0)</f>
        <v>0</v>
      </c>
      <c r="BH233" s="101">
        <f>IF(U233="sníž. přenesená",P233,0)</f>
        <v>0</v>
      </c>
      <c r="BI233" s="101">
        <f>IF(U233="nulová",P233,0)</f>
        <v>0</v>
      </c>
      <c r="BJ233" s="13" t="s">
        <v>46</v>
      </c>
      <c r="BK233" s="101">
        <f>ROUND(V233*K233,2)</f>
        <v>0</v>
      </c>
      <c r="BL233" s="13" t="s">
        <v>96</v>
      </c>
      <c r="BM233" s="13" t="s">
        <v>298</v>
      </c>
    </row>
    <row r="234" spans="2:65" s="1" customFormat="1" ht="30" customHeight="1" x14ac:dyDescent="0.3">
      <c r="B234" s="71"/>
      <c r="C234" s="93" t="s">
        <v>299</v>
      </c>
      <c r="D234" s="93" t="s">
        <v>93</v>
      </c>
      <c r="E234" s="94" t="s">
        <v>300</v>
      </c>
      <c r="F234" s="153" t="s">
        <v>301</v>
      </c>
      <c r="G234" s="153"/>
      <c r="H234" s="153"/>
      <c r="I234" s="153"/>
      <c r="J234" s="95" t="s">
        <v>238</v>
      </c>
      <c r="K234" s="96">
        <v>2</v>
      </c>
      <c r="L234" s="97">
        <v>0</v>
      </c>
      <c r="M234" s="154"/>
      <c r="N234" s="154"/>
      <c r="O234" s="154"/>
      <c r="P234" s="154">
        <f>ROUND(V234*K234,2)</f>
        <v>0</v>
      </c>
      <c r="Q234" s="154"/>
      <c r="R234" s="72"/>
      <c r="T234" s="98" t="s">
        <v>1</v>
      </c>
      <c r="U234" s="29" t="s">
        <v>28</v>
      </c>
      <c r="V234" s="58">
        <f>L234+M234</f>
        <v>0</v>
      </c>
      <c r="W234" s="58">
        <f>ROUND(L234*K234,2)</f>
        <v>0</v>
      </c>
      <c r="X234" s="58">
        <f>ROUND(M234*K234,2)</f>
        <v>0</v>
      </c>
      <c r="Y234" s="99">
        <v>0.33300000000000002</v>
      </c>
      <c r="Z234" s="99">
        <f>Y234*K234</f>
        <v>0.66600000000000004</v>
      </c>
      <c r="AA234" s="99">
        <v>0</v>
      </c>
      <c r="AB234" s="99">
        <f>AA234*K234</f>
        <v>0</v>
      </c>
      <c r="AC234" s="99">
        <v>0</v>
      </c>
      <c r="AD234" s="100">
        <f>AC234*K234</f>
        <v>0</v>
      </c>
      <c r="AR234" s="13" t="s">
        <v>96</v>
      </c>
      <c r="AT234" s="13" t="s">
        <v>93</v>
      </c>
      <c r="AU234" s="13" t="s">
        <v>53</v>
      </c>
      <c r="AY234" s="13" t="s">
        <v>92</v>
      </c>
      <c r="BE234" s="101">
        <f>IF(U234="základní",P234,0)</f>
        <v>0</v>
      </c>
      <c r="BF234" s="101">
        <f>IF(U234="snížená",P234,0)</f>
        <v>0</v>
      </c>
      <c r="BG234" s="101">
        <f>IF(U234="zákl. přenesená",P234,0)</f>
        <v>0</v>
      </c>
      <c r="BH234" s="101">
        <f>IF(U234="sníž. přenesená",P234,0)</f>
        <v>0</v>
      </c>
      <c r="BI234" s="101">
        <f>IF(U234="nulová",P234,0)</f>
        <v>0</v>
      </c>
      <c r="BJ234" s="13" t="s">
        <v>46</v>
      </c>
      <c r="BK234" s="101">
        <f>ROUND(V234*K234,2)</f>
        <v>0</v>
      </c>
      <c r="BL234" s="13" t="s">
        <v>96</v>
      </c>
      <c r="BM234" s="13" t="s">
        <v>302</v>
      </c>
    </row>
    <row r="235" spans="2:65" s="1" customFormat="1" ht="30" customHeight="1" x14ac:dyDescent="0.3">
      <c r="B235" s="71"/>
      <c r="C235" s="93" t="s">
        <v>303</v>
      </c>
      <c r="D235" s="93" t="s">
        <v>93</v>
      </c>
      <c r="E235" s="94" t="s">
        <v>304</v>
      </c>
      <c r="F235" s="153" t="s">
        <v>305</v>
      </c>
      <c r="G235" s="153"/>
      <c r="H235" s="153"/>
      <c r="I235" s="153"/>
      <c r="J235" s="95" t="s">
        <v>306</v>
      </c>
      <c r="K235" s="96">
        <v>7</v>
      </c>
      <c r="L235" s="97"/>
      <c r="M235" s="154"/>
      <c r="N235" s="154"/>
      <c r="O235" s="154"/>
      <c r="P235" s="154">
        <f>ROUND(V235*K235,2)</f>
        <v>0</v>
      </c>
      <c r="Q235" s="154"/>
      <c r="R235" s="72"/>
      <c r="T235" s="98" t="s">
        <v>1</v>
      </c>
      <c r="U235" s="29" t="s">
        <v>28</v>
      </c>
      <c r="V235" s="58">
        <f>L235+M235</f>
        <v>0</v>
      </c>
      <c r="W235" s="58">
        <f>ROUND(L235*K235,2)</f>
        <v>0</v>
      </c>
      <c r="X235" s="58">
        <f>ROUND(M235*K235,2)</f>
        <v>0</v>
      </c>
      <c r="Y235" s="99">
        <v>0.83599999999999997</v>
      </c>
      <c r="Z235" s="99">
        <f>Y235*K235</f>
        <v>5.8519999999999994</v>
      </c>
      <c r="AA235" s="99">
        <v>3.1E-4</v>
      </c>
      <c r="AB235" s="99">
        <f>AA235*K235</f>
        <v>2.1700000000000001E-3</v>
      </c>
      <c r="AC235" s="99">
        <v>0</v>
      </c>
      <c r="AD235" s="100">
        <f>AC235*K235</f>
        <v>0</v>
      </c>
      <c r="AR235" s="13" t="s">
        <v>96</v>
      </c>
      <c r="AT235" s="13" t="s">
        <v>93</v>
      </c>
      <c r="AU235" s="13" t="s">
        <v>53</v>
      </c>
      <c r="AY235" s="13" t="s">
        <v>92</v>
      </c>
      <c r="BE235" s="101">
        <f>IF(U235="základní",P235,0)</f>
        <v>0</v>
      </c>
      <c r="BF235" s="101">
        <f>IF(U235="snížená",P235,0)</f>
        <v>0</v>
      </c>
      <c r="BG235" s="101">
        <f>IF(U235="zákl. přenesená",P235,0)</f>
        <v>0</v>
      </c>
      <c r="BH235" s="101">
        <f>IF(U235="sníž. přenesená",P235,0)</f>
        <v>0</v>
      </c>
      <c r="BI235" s="101">
        <f>IF(U235="nulová",P235,0)</f>
        <v>0</v>
      </c>
      <c r="BJ235" s="13" t="s">
        <v>46</v>
      </c>
      <c r="BK235" s="101">
        <f>ROUND(V235*K235,2)</f>
        <v>0</v>
      </c>
      <c r="BL235" s="13" t="s">
        <v>96</v>
      </c>
      <c r="BM235" s="13" t="s">
        <v>307</v>
      </c>
    </row>
    <row r="236" spans="2:65" s="1" customFormat="1" ht="30" customHeight="1" x14ac:dyDescent="0.3">
      <c r="B236" s="71"/>
      <c r="C236" s="93" t="s">
        <v>308</v>
      </c>
      <c r="D236" s="93" t="s">
        <v>93</v>
      </c>
      <c r="E236" s="94" t="s">
        <v>309</v>
      </c>
      <c r="F236" s="153" t="s">
        <v>310</v>
      </c>
      <c r="G236" s="153"/>
      <c r="H236" s="153"/>
      <c r="I236" s="153"/>
      <c r="J236" s="95" t="s">
        <v>306</v>
      </c>
      <c r="K236" s="96">
        <v>7</v>
      </c>
      <c r="L236" s="97"/>
      <c r="M236" s="154"/>
      <c r="N236" s="154"/>
      <c r="O236" s="154"/>
      <c r="P236" s="154">
        <f>ROUND(V236*K236,2)</f>
        <v>0</v>
      </c>
      <c r="Q236" s="154"/>
      <c r="R236" s="72"/>
      <c r="T236" s="98" t="s">
        <v>1</v>
      </c>
      <c r="U236" s="29" t="s">
        <v>28</v>
      </c>
      <c r="V236" s="58">
        <f>L236+M236</f>
        <v>0</v>
      </c>
      <c r="W236" s="58">
        <f>ROUND(L236*K236,2)</f>
        <v>0</v>
      </c>
      <c r="X236" s="58">
        <f>ROUND(M236*K236,2)</f>
        <v>0</v>
      </c>
      <c r="Y236" s="99">
        <v>0.84399999999999997</v>
      </c>
      <c r="Z236" s="99">
        <f>Y236*K236</f>
        <v>5.9079999999999995</v>
      </c>
      <c r="AA236" s="99">
        <v>3.1E-4</v>
      </c>
      <c r="AB236" s="99">
        <f>AA236*K236</f>
        <v>2.1700000000000001E-3</v>
      </c>
      <c r="AC236" s="99">
        <v>0</v>
      </c>
      <c r="AD236" s="100">
        <f>AC236*K236</f>
        <v>0</v>
      </c>
      <c r="AR236" s="13" t="s">
        <v>96</v>
      </c>
      <c r="AT236" s="13" t="s">
        <v>93</v>
      </c>
      <c r="AU236" s="13" t="s">
        <v>53</v>
      </c>
      <c r="AY236" s="13" t="s">
        <v>92</v>
      </c>
      <c r="BE236" s="101">
        <f>IF(U236="základní",P236,0)</f>
        <v>0</v>
      </c>
      <c r="BF236" s="101">
        <f>IF(U236="snížená",P236,0)</f>
        <v>0</v>
      </c>
      <c r="BG236" s="101">
        <f>IF(U236="zákl. přenesená",P236,0)</f>
        <v>0</v>
      </c>
      <c r="BH236" s="101">
        <f>IF(U236="sníž. přenesená",P236,0)</f>
        <v>0</v>
      </c>
      <c r="BI236" s="101">
        <f>IF(U236="nulová",P236,0)</f>
        <v>0</v>
      </c>
      <c r="BJ236" s="13" t="s">
        <v>46</v>
      </c>
      <c r="BK236" s="101">
        <f>ROUND(V236*K236,2)</f>
        <v>0</v>
      </c>
      <c r="BL236" s="13" t="s">
        <v>96</v>
      </c>
      <c r="BM236" s="13" t="s">
        <v>311</v>
      </c>
    </row>
    <row r="237" spans="2:65" s="5" customFormat="1" ht="29.85" customHeight="1" x14ac:dyDescent="0.35">
      <c r="B237" s="81"/>
      <c r="C237" s="82"/>
      <c r="D237" s="92" t="s">
        <v>73</v>
      </c>
      <c r="E237" s="92"/>
      <c r="F237" s="92"/>
      <c r="G237" s="92"/>
      <c r="H237" s="92"/>
      <c r="I237" s="92"/>
      <c r="J237" s="92"/>
      <c r="K237" s="92"/>
      <c r="L237" s="92"/>
      <c r="M237" s="142">
        <f>BK237</f>
        <v>0</v>
      </c>
      <c r="N237" s="143"/>
      <c r="O237" s="143"/>
      <c r="P237" s="143"/>
      <c r="Q237" s="143"/>
      <c r="R237" s="84"/>
      <c r="T237" s="85"/>
      <c r="U237" s="82"/>
      <c r="V237" s="82"/>
      <c r="W237" s="86">
        <f>W238</f>
        <v>0</v>
      </c>
      <c r="X237" s="86">
        <f>X238</f>
        <v>0</v>
      </c>
      <c r="Y237" s="82"/>
      <c r="Z237" s="87">
        <f>Z238</f>
        <v>22.2</v>
      </c>
      <c r="AA237" s="82"/>
      <c r="AB237" s="87">
        <f>AB238</f>
        <v>0</v>
      </c>
      <c r="AC237" s="82"/>
      <c r="AD237" s="88">
        <f>AD238</f>
        <v>0</v>
      </c>
      <c r="AR237" s="89" t="s">
        <v>46</v>
      </c>
      <c r="AT237" s="90" t="s">
        <v>44</v>
      </c>
      <c r="AU237" s="90" t="s">
        <v>46</v>
      </c>
      <c r="AY237" s="89" t="s">
        <v>92</v>
      </c>
      <c r="BK237" s="91">
        <f>BK238</f>
        <v>0</v>
      </c>
    </row>
    <row r="238" spans="2:65" s="1" customFormat="1" ht="30" customHeight="1" x14ac:dyDescent="0.3">
      <c r="B238" s="71"/>
      <c r="C238" s="93" t="s">
        <v>312</v>
      </c>
      <c r="D238" s="93" t="s">
        <v>93</v>
      </c>
      <c r="E238" s="94" t="s">
        <v>313</v>
      </c>
      <c r="F238" s="153" t="s">
        <v>314</v>
      </c>
      <c r="G238" s="153"/>
      <c r="H238" s="153"/>
      <c r="I238" s="153"/>
      <c r="J238" s="95" t="s">
        <v>170</v>
      </c>
      <c r="K238" s="96">
        <v>15</v>
      </c>
      <c r="L238" s="97">
        <v>0</v>
      </c>
      <c r="M238" s="154"/>
      <c r="N238" s="154"/>
      <c r="O238" s="154"/>
      <c r="P238" s="154">
        <f>ROUND(V238*K238,2)</f>
        <v>0</v>
      </c>
      <c r="Q238" s="154"/>
      <c r="R238" s="72"/>
      <c r="T238" s="98" t="s">
        <v>1</v>
      </c>
      <c r="U238" s="134" t="s">
        <v>28</v>
      </c>
      <c r="V238" s="135">
        <f>L238+M238</f>
        <v>0</v>
      </c>
      <c r="W238" s="135">
        <f>ROUND(L238*K238,2)</f>
        <v>0</v>
      </c>
      <c r="X238" s="135">
        <f>ROUND(M238*K238,2)</f>
        <v>0</v>
      </c>
      <c r="Y238" s="136">
        <v>1.48</v>
      </c>
      <c r="Z238" s="136">
        <f>Y238*K238</f>
        <v>22.2</v>
      </c>
      <c r="AA238" s="136">
        <v>0</v>
      </c>
      <c r="AB238" s="136">
        <f>AA238*K238</f>
        <v>0</v>
      </c>
      <c r="AC238" s="136">
        <v>0</v>
      </c>
      <c r="AD238" s="137">
        <f>AC238*K238</f>
        <v>0</v>
      </c>
      <c r="AR238" s="13" t="s">
        <v>96</v>
      </c>
      <c r="AT238" s="13" t="s">
        <v>93</v>
      </c>
      <c r="AU238" s="13" t="s">
        <v>53</v>
      </c>
      <c r="AY238" s="13" t="s">
        <v>92</v>
      </c>
      <c r="BE238" s="101">
        <f>IF(U238="základní",P238,0)</f>
        <v>0</v>
      </c>
      <c r="BF238" s="101">
        <f>IF(U238="snížená",P238,0)</f>
        <v>0</v>
      </c>
      <c r="BG238" s="101">
        <f>IF(U238="zákl. přenesená",P238,0)</f>
        <v>0</v>
      </c>
      <c r="BH238" s="101">
        <f>IF(U238="sníž. přenesená",P238,0)</f>
        <v>0</v>
      </c>
      <c r="BI238" s="101">
        <f>IF(U238="nulová",P238,0)</f>
        <v>0</v>
      </c>
      <c r="BJ238" s="13" t="s">
        <v>46</v>
      </c>
      <c r="BK238" s="101">
        <f>ROUND(V238*K238,2)</f>
        <v>0</v>
      </c>
      <c r="BL238" s="13" t="s">
        <v>96</v>
      </c>
      <c r="BM238" s="13" t="s">
        <v>315</v>
      </c>
    </row>
    <row r="239" spans="2:65" s="1" customFormat="1" ht="6.9" customHeight="1" x14ac:dyDescent="0.3">
      <c r="B239" s="39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1"/>
    </row>
  </sheetData>
  <mergeCells count="302">
    <mergeCell ref="O17:P17"/>
    <mergeCell ref="O18:P18"/>
    <mergeCell ref="O20:P20"/>
    <mergeCell ref="O21:P21"/>
    <mergeCell ref="E24:L24"/>
    <mergeCell ref="M27:P27"/>
    <mergeCell ref="M28:P28"/>
    <mergeCell ref="M29:P29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5:Q75"/>
    <mergeCell ref="F77:P77"/>
    <mergeCell ref="F78:P78"/>
    <mergeCell ref="M80:P80"/>
    <mergeCell ref="M82:Q82"/>
    <mergeCell ref="M83:Q83"/>
    <mergeCell ref="C85:G85"/>
    <mergeCell ref="H85:J85"/>
    <mergeCell ref="K85:L85"/>
    <mergeCell ref="M85:Q85"/>
    <mergeCell ref="H87:J87"/>
    <mergeCell ref="K87:L87"/>
    <mergeCell ref="M87:Q87"/>
    <mergeCell ref="H88:J88"/>
    <mergeCell ref="K88:L88"/>
    <mergeCell ref="M88:Q88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H93:J93"/>
    <mergeCell ref="K93:L93"/>
    <mergeCell ref="M93:Q93"/>
    <mergeCell ref="H94:J94"/>
    <mergeCell ref="K94:L94"/>
    <mergeCell ref="M94:Q94"/>
    <mergeCell ref="L100:Q100"/>
    <mergeCell ref="C106:Q106"/>
    <mergeCell ref="F108:P108"/>
    <mergeCell ref="F109:P109"/>
    <mergeCell ref="M111:P111"/>
    <mergeCell ref="H95:J95"/>
    <mergeCell ref="K95:L95"/>
    <mergeCell ref="M95:Q95"/>
    <mergeCell ref="H96:J96"/>
    <mergeCell ref="K96:L96"/>
    <mergeCell ref="M96:Q96"/>
    <mergeCell ref="H97:J97"/>
    <mergeCell ref="K97:L97"/>
    <mergeCell ref="M97:Q97"/>
    <mergeCell ref="M113:Q113"/>
    <mergeCell ref="M114:Q114"/>
    <mergeCell ref="F116:I116"/>
    <mergeCell ref="P116:Q116"/>
    <mergeCell ref="M116:O116"/>
    <mergeCell ref="F120:I120"/>
    <mergeCell ref="P120:Q120"/>
    <mergeCell ref="M120:O120"/>
    <mergeCell ref="F121:I121"/>
    <mergeCell ref="P121:Q121"/>
    <mergeCell ref="M121:O121"/>
    <mergeCell ref="M117:Q117"/>
    <mergeCell ref="M118:Q118"/>
    <mergeCell ref="M119:Q119"/>
    <mergeCell ref="F122:I122"/>
    <mergeCell ref="P122:Q122"/>
    <mergeCell ref="M122:O122"/>
    <mergeCell ref="F123:I123"/>
    <mergeCell ref="P123:Q123"/>
    <mergeCell ref="M123:O123"/>
    <mergeCell ref="F125:I125"/>
    <mergeCell ref="P125:Q125"/>
    <mergeCell ref="M125:O125"/>
    <mergeCell ref="M124:Q124"/>
    <mergeCell ref="F126:I126"/>
    <mergeCell ref="F127:I127"/>
    <mergeCell ref="P127:Q127"/>
    <mergeCell ref="M127:O127"/>
    <mergeCell ref="F128:I128"/>
    <mergeCell ref="F129:I129"/>
    <mergeCell ref="P129:Q129"/>
    <mergeCell ref="M129:O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P137:Q137"/>
    <mergeCell ref="M137:O137"/>
    <mergeCell ref="F138:I138"/>
    <mergeCell ref="F139:I139"/>
    <mergeCell ref="F140:I140"/>
    <mergeCell ref="F141:I141"/>
    <mergeCell ref="F142:I142"/>
    <mergeCell ref="F143:I143"/>
    <mergeCell ref="F144:I144"/>
    <mergeCell ref="F145:I145"/>
    <mergeCell ref="F147:I147"/>
    <mergeCell ref="P147:Q147"/>
    <mergeCell ref="M147:O147"/>
    <mergeCell ref="F148:I148"/>
    <mergeCell ref="F149:I149"/>
    <mergeCell ref="P149:Q149"/>
    <mergeCell ref="M149:O149"/>
    <mergeCell ref="F150:I150"/>
    <mergeCell ref="F151:I151"/>
    <mergeCell ref="P151:Q151"/>
    <mergeCell ref="M151:O151"/>
    <mergeCell ref="F152:I152"/>
    <mergeCell ref="F153:I153"/>
    <mergeCell ref="P153:Q153"/>
    <mergeCell ref="M153:O153"/>
    <mergeCell ref="F154:I154"/>
    <mergeCell ref="F156:I156"/>
    <mergeCell ref="P156:Q156"/>
    <mergeCell ref="M156:O156"/>
    <mergeCell ref="F157:I157"/>
    <mergeCell ref="F158:I158"/>
    <mergeCell ref="F159:I159"/>
    <mergeCell ref="F160:I160"/>
    <mergeCell ref="P160:Q160"/>
    <mergeCell ref="M160:O160"/>
    <mergeCell ref="F161:I161"/>
    <mergeCell ref="F162:I162"/>
    <mergeCell ref="P162:Q162"/>
    <mergeCell ref="M162:O162"/>
    <mergeCell ref="F163:I163"/>
    <mergeCell ref="F165:I165"/>
    <mergeCell ref="P165:Q165"/>
    <mergeCell ref="M165:O165"/>
    <mergeCell ref="F166:I166"/>
    <mergeCell ref="F167:I167"/>
    <mergeCell ref="P167:Q167"/>
    <mergeCell ref="M167:O167"/>
    <mergeCell ref="F168:I168"/>
    <mergeCell ref="F169:I169"/>
    <mergeCell ref="P169:Q169"/>
    <mergeCell ref="M169:O169"/>
    <mergeCell ref="F170:I170"/>
    <mergeCell ref="F171:I171"/>
    <mergeCell ref="F172:I172"/>
    <mergeCell ref="F173:I173"/>
    <mergeCell ref="F174:I174"/>
    <mergeCell ref="P174:Q174"/>
    <mergeCell ref="M174:O174"/>
    <mergeCell ref="F175:I175"/>
    <mergeCell ref="F176:I176"/>
    <mergeCell ref="P176:Q176"/>
    <mergeCell ref="M176:O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P187:Q187"/>
    <mergeCell ref="M187:O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P198:Q198"/>
    <mergeCell ref="M198:O198"/>
    <mergeCell ref="F200:I200"/>
    <mergeCell ref="P200:Q200"/>
    <mergeCell ref="M200:O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11:I211"/>
    <mergeCell ref="P211:Q211"/>
    <mergeCell ref="M211:O211"/>
    <mergeCell ref="F212:I212"/>
    <mergeCell ref="P212:Q212"/>
    <mergeCell ref="M212:O212"/>
    <mergeCell ref="F213:I213"/>
    <mergeCell ref="P213:Q213"/>
    <mergeCell ref="M213:O213"/>
    <mergeCell ref="F214:I214"/>
    <mergeCell ref="P214:Q214"/>
    <mergeCell ref="M214:O214"/>
    <mergeCell ref="F215:I215"/>
    <mergeCell ref="P215:Q215"/>
    <mergeCell ref="M215:O215"/>
    <mergeCell ref="F216:I216"/>
    <mergeCell ref="P216:Q216"/>
    <mergeCell ref="M216:O216"/>
    <mergeCell ref="F217:I217"/>
    <mergeCell ref="F218:I218"/>
    <mergeCell ref="P218:Q218"/>
    <mergeCell ref="M218:O218"/>
    <mergeCell ref="F219:I219"/>
    <mergeCell ref="P219:Q219"/>
    <mergeCell ref="M219:O219"/>
    <mergeCell ref="F220:I220"/>
    <mergeCell ref="P220:Q220"/>
    <mergeCell ref="M220:O220"/>
    <mergeCell ref="F221:I221"/>
    <mergeCell ref="P221:Q221"/>
    <mergeCell ref="M221:O221"/>
    <mergeCell ref="F222:I222"/>
    <mergeCell ref="P222:Q222"/>
    <mergeCell ref="M222:O222"/>
    <mergeCell ref="M223:O223"/>
    <mergeCell ref="F224:I224"/>
    <mergeCell ref="P224:Q224"/>
    <mergeCell ref="M224:O224"/>
    <mergeCell ref="F225:I225"/>
    <mergeCell ref="P231:Q231"/>
    <mergeCell ref="M231:O231"/>
    <mergeCell ref="F226:I226"/>
    <mergeCell ref="P226:Q226"/>
    <mergeCell ref="M226:O226"/>
    <mergeCell ref="F227:I227"/>
    <mergeCell ref="P227:Q227"/>
    <mergeCell ref="M227:O227"/>
    <mergeCell ref="F228:I228"/>
    <mergeCell ref="P228:Q228"/>
    <mergeCell ref="M228:O228"/>
    <mergeCell ref="F238:I238"/>
    <mergeCell ref="P238:Q238"/>
    <mergeCell ref="M238:O238"/>
    <mergeCell ref="F232:I232"/>
    <mergeCell ref="P232:Q232"/>
    <mergeCell ref="M232:O232"/>
    <mergeCell ref="F233:I233"/>
    <mergeCell ref="P233:Q233"/>
    <mergeCell ref="M233:O233"/>
    <mergeCell ref="F234:I234"/>
    <mergeCell ref="P234:Q234"/>
    <mergeCell ref="M234:O234"/>
    <mergeCell ref="M146:Q146"/>
    <mergeCell ref="M155:Q155"/>
    <mergeCell ref="M164:Q164"/>
    <mergeCell ref="M199:Q199"/>
    <mergeCell ref="M209:Q209"/>
    <mergeCell ref="M210:Q210"/>
    <mergeCell ref="M237:Q237"/>
    <mergeCell ref="H1:K1"/>
    <mergeCell ref="S2:AF2"/>
    <mergeCell ref="F235:I235"/>
    <mergeCell ref="P235:Q235"/>
    <mergeCell ref="M235:O235"/>
    <mergeCell ref="F236:I236"/>
    <mergeCell ref="P236:Q236"/>
    <mergeCell ref="M236:O236"/>
    <mergeCell ref="F229:I229"/>
    <mergeCell ref="P229:Q229"/>
    <mergeCell ref="M229:O229"/>
    <mergeCell ref="F230:I230"/>
    <mergeCell ref="P230:Q230"/>
    <mergeCell ref="M230:O230"/>
    <mergeCell ref="F231:I231"/>
    <mergeCell ref="F223:I223"/>
    <mergeCell ref="P223:Q223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19685039370078741" right="0" top="0.59055118110236215" bottom="0.59055118110236215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02 Zpevněné plo...</vt:lpstr>
      <vt:lpstr>'SO 02 Zpevněné plo...'!Názvy_tisku</vt:lpstr>
      <vt:lpstr>'SO 02 Zpevněné plo...'!Oblast_tisku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a\aa</dc:creator>
  <cp:lastModifiedBy>Pokorný Jan</cp:lastModifiedBy>
  <cp:lastPrinted>2018-05-31T07:03:12Z</cp:lastPrinted>
  <dcterms:created xsi:type="dcterms:W3CDTF">2018-05-29T04:38:38Z</dcterms:created>
  <dcterms:modified xsi:type="dcterms:W3CDTF">2018-09-12T14:29:51Z</dcterms:modified>
</cp:coreProperties>
</file>